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БЮДЖЕТА'!$A$7:$E$192</definedName>
    <definedName name="_xlnm.Print_Titles" localSheetId="0">'БЕЗ УЧЕТА СЧЕТОВ БЮДЖЕТА'!$7:$7</definedName>
    <definedName name="_xlnm.Print_Area" localSheetId="0">'БЕЗ УЧЕТА СЧЕТОВ БЮДЖЕТА'!$A$1:$Y$192</definedName>
  </definedNames>
  <calcPr fullCalcOnLoad="1"/>
</workbook>
</file>

<file path=xl/sharedStrings.xml><?xml version="1.0" encoding="utf-8"?>
<sst xmlns="http://schemas.openxmlformats.org/spreadsheetml/2006/main" count="419" uniqueCount="286">
  <si>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</si>
  <si>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</si>
  <si>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</si>
  <si>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</si>
  <si>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</si>
  <si>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</si>
  <si>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</si>
  <si>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</si>
  <si>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</si>
  <si>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</si>
  <si>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</si>
  <si>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</si>
  <si>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</si>
  <si>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</si>
  <si>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</si>
  <si>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</si>
  <si>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</si>
  <si>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</si>
  <si>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</si>
  <si>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</si>
  <si>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</si>
  <si>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</si>
  <si>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</si>
  <si>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</si>
  <si>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</si>
  <si>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</si>
  <si>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</si>
  <si>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</si>
  <si>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</si>
  <si>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</si>
  <si>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</si>
  <si>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</si>
  <si>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</si>
  <si>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</si>
  <si>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</si>
  <si>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</si>
  <si>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</si>
  <si>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</si>
  <si>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</si>
  <si>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</si>
  <si>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</si>
  <si>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</si>
  <si>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</si>
  <si>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</si>
  <si>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</si>
  <si>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</si>
  <si>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</si>
  <si>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</si>
  <si>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</si>
  <si>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</si>
  <si>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</si>
  <si>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</si>
  <si>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</si>
  <si>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</si>
  <si>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</si>
  <si>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</si>
  <si>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</si>
  <si>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</si>
  <si>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</si>
  <si>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</si>
  <si>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</si>
  <si>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</si>
  <si>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</si>
  <si>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</si>
  <si>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</si>
  <si>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</si>
  <si>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</si>
  <si>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</si>
  <si>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</si>
  <si>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</si>
  <si>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</si>
  <si>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</si>
  <si>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</si>
  <si>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</si>
  <si>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</si>
  <si>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</si>
  <si>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</si>
  <si>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</si>
  <si>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</si>
  <si>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</si>
  <si>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</si>
  <si>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</si>
  <si>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</si>
  <si>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</si>
  <si>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</si>
  <si>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</si>
  <si>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</si>
  <si>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</si>
  <si>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</si>
  <si>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</si>
  <si>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</si>
  <si>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</si>
  <si>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</si>
  <si>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</si>
  <si>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</si>
  <si>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</si>
  <si>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</si>
  <si>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</si>
  <si>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</si>
  <si>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</si>
  <si>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</si>
  <si>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</si>
  <si>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</si>
  <si>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</si>
  <si>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</si>
  <si>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</si>
  <si>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</si>
  <si>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</si>
  <si>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</si>
  <si>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</si>
  <si>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</si>
  <si>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</si>
  <si>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</si>
  <si>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</si>
  <si>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</si>
  <si>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</si>
  <si>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</si>
  <si>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</si>
  <si>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</si>
  <si>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</si>
  <si>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</si>
  <si>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</si>
  <si>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</si>
  <si>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</si>
  <si>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</si>
  <si>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</si>
  <si>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</si>
  <si>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</si>
  <si>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</si>
  <si>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</si>
  <si>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</si>
  <si>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</si>
  <si>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</si>
  <si>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</si>
  <si>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</si>
  <si>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</si>
  <si>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</si>
  <si>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</si>
  <si>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</si>
  <si>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</si>
  <si>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</si>
  <si>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</si>
  <si>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</si>
  <si>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</si>
  <si>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</si>
  <si>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</si>
  <si>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</si>
  <si>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</si>
  <si>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</si>
  <si>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</si>
  <si>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</si>
  <si>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</si>
  <si>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</si>
  <si>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</si>
  <si>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</si>
  <si>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</si>
  <si>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</si>
  <si>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</si>
  <si>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</si>
  <si>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</si>
  <si>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</si>
  <si>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</si>
  <si>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</si>
  <si>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</si>
  <si>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</si>
  <si>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</si>
  <si>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</si>
  <si>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</si>
  <si>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</si>
  <si>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</si>
  <si>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</si>
  <si>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</si>
  <si>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</si>
  <si>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</si>
  <si>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</si>
  <si>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</si>
  <si>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</si>
  <si>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</si>
  <si>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</si>
  <si>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</si>
  <si>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</si>
  <si>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</si>
  <si>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</si>
  <si>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</si>
  <si>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</si>
  <si>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</si>
  <si>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</si>
  <si>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</si>
  <si>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</si>
  <si>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</si>
  <si>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</si>
  <si>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</si>
  <si>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</si>
  <si>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</si>
  <si>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</si>
  <si>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</si>
  <si>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</si>
  <si>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</si>
  <si>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</si>
  <si>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</si>
  <si>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</si>
  <si>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</si>
  <si>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</si>
  <si>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</si>
  <si>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</si>
  <si>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</si>
  <si>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</si>
  <si>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</si>
  <si>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</si>
  <si>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</si>
  <si>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</si>
  <si>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</si>
  <si>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малоэтажного жилищного строительства на территории Михайловского муниципального района на 2016-2018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</si>
  <si>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</si>
  <si>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</si>
  <si>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</si>
  <si>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</si>
  <si>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</si>
  <si>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</si>
  <si>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</si>
  <si>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</si>
  <si>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</si>
  <si>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</si>
  <si>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</si>
  <si>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</si>
  <si>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</si>
  <si>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</si>
  <si>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</si>
  <si>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</si>
  <si>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</si>
  <si>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</si>
  <si>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</si>
  <si>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</si>
  <si>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</si>
  <si>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</si>
  <si>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</si>
  <si>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</si>
  <si>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</si>
  <si>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</si>
  <si>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</si>
  <si>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</si>
  <si>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</si>
  <si>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</si>
  <si>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</si>
  <si>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</si>
  <si>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</si>
  <si>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</si>
  <si>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</si>
  <si>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</si>
  <si>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</si>
  <si>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</si>
  <si>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</si>
  <si>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</si>
  <si>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</si>
  <si>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</si>
  <si>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</si>
  <si>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</si>
  <si>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</si>
  <si>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</si>
  <si>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</si>
  <si>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</si>
  <si>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МП"Обеспечение жилье молодых семей Михайловского муницпального района"на 2018-2020 годы</t>
  </si>
  <si>
    <t xml:space="preserve">Михайловского муниципального 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</si>
  <si>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</si>
  <si>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</si>
  <si>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</si>
  <si>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</si>
  <si>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1900000000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</si>
  <si>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</si>
  <si>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</si>
  <si>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01000R4970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</si>
  <si>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</si>
  <si>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</si>
  <si>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</si>
  <si>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Расходы на капитальный ремонт зданий муниципальных общеобразовательных учреждений за счет средств местного бюджета</t>
  </si>
  <si>
    <t>03100S2340</t>
  </si>
  <si>
    <t>МП"Развитие малого и среднего предпринимательства на территории Михайловского муниципального района на 2018-2020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</si>
  <si>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годы" 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</si>
  <si>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</si>
  <si>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</si>
  <si>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</si>
  <si>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</si>
  <si>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Исполнено</t>
  </si>
  <si>
    <t>% Исполнения</t>
  </si>
  <si>
    <t>Приложение 4 к решению Думы</t>
  </si>
  <si>
    <t>района № 299 от 27.09.2018г.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</si>
</sst>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0.0000"/>
    <numFmt numFmtId="173" formatCode="#,##0.000_ ;\-#,##0.000\ "/>
    <numFmt numFmtId="174" formatCode="[$-FC19]d\ mmmm\ yyyy\ &quot;г.&quot;"/>
  </numFmts>
  <fonts count="5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4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2" fillId="36" borderId="12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5" fillId="37" borderId="15" xfId="0" applyNumberFormat="1" applyFont="1" applyFill="1" applyBorder="1" applyAlignment="1">
      <alignment horizontal="center" vertical="center" shrinkToFit="1"/>
    </xf>
    <xf numFmtId="4" fontId="2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9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68" fontId="11" fillId="34" borderId="21" xfId="0" applyNumberFormat="1" applyFont="1" applyFill="1" applyBorder="1" applyAlignment="1">
      <alignment horizontal="center" vertical="center" wrapText="1"/>
    </xf>
    <xf numFmtId="168" fontId="8" fillId="36" borderId="15" xfId="0" applyNumberFormat="1" applyFont="1" applyFill="1" applyBorder="1" applyAlignment="1">
      <alignment horizontal="center" vertical="center" shrinkToFit="1"/>
    </xf>
    <xf numFmtId="168" fontId="2" fillId="35" borderId="14" xfId="0" applyNumberFormat="1" applyFont="1" applyFill="1" applyBorder="1" applyAlignment="1">
      <alignment horizontal="center" vertical="center" shrinkToFit="1"/>
    </xf>
    <xf numFmtId="168" fontId="2" fillId="35" borderId="22" xfId="0" applyNumberFormat="1" applyFont="1" applyFill="1" applyBorder="1" applyAlignment="1">
      <alignment horizontal="center" vertical="center" wrapText="1"/>
    </xf>
    <xf numFmtId="168" fontId="2" fillId="36" borderId="15" xfId="0" applyNumberFormat="1" applyFont="1" applyFill="1" applyBorder="1" applyAlignment="1">
      <alignment horizontal="center" vertical="center" wrapText="1" shrinkToFit="1"/>
    </xf>
    <xf numFmtId="168" fontId="8" fillId="36" borderId="15" xfId="0" applyNumberFormat="1" applyFont="1" applyFill="1" applyBorder="1" applyAlignment="1">
      <alignment horizontal="center" vertical="center" wrapText="1" shrinkToFi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5" fillId="37" borderId="15" xfId="0" applyNumberFormat="1" applyFont="1" applyFill="1" applyBorder="1" applyAlignment="1">
      <alignment horizontal="center" vertical="center" wrapText="1" shrinkToFit="1"/>
    </xf>
    <xf numFmtId="168" fontId="2" fillId="35" borderId="18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7" borderId="18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168" fontId="2" fillId="35" borderId="18" xfId="0" applyNumberFormat="1" applyFont="1" applyFill="1" applyBorder="1" applyAlignment="1">
      <alignment horizontal="center" vertical="center" wrapText="1" shrinkToFit="1"/>
    </xf>
    <xf numFmtId="4" fontId="2" fillId="39" borderId="18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2" fontId="6" fillId="40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shrinkToFit="1"/>
    </xf>
    <xf numFmtId="4" fontId="8" fillId="36" borderId="15" xfId="0" applyNumberFormat="1" applyFont="1" applyFill="1" applyBorder="1" applyAlignment="1">
      <alignment horizontal="center" vertical="center" shrinkToFit="1"/>
    </xf>
    <xf numFmtId="168" fontId="8" fillId="36" borderId="18" xfId="0" applyNumberFormat="1" applyFont="1" applyFill="1" applyBorder="1" applyAlignment="1">
      <alignment horizontal="center" vertical="center" wrapText="1" shrinkToFit="1"/>
    </xf>
    <xf numFmtId="169" fontId="2" fillId="38" borderId="11" xfId="0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shrinkToFit="1"/>
    </xf>
    <xf numFmtId="169" fontId="6" fillId="40" borderId="11" xfId="0" applyNumberFormat="1" applyFont="1" applyFill="1" applyBorder="1" applyAlignment="1">
      <alignment horizontal="center" vertical="center" shrinkToFit="1"/>
    </xf>
    <xf numFmtId="169" fontId="6" fillId="39" borderId="11" xfId="0" applyNumberFormat="1" applyFont="1" applyFill="1" applyBorder="1" applyAlignment="1">
      <alignment horizontal="center" vertical="center" shrinkToFit="1"/>
    </xf>
    <xf numFmtId="169" fontId="6" fillId="40" borderId="11" xfId="0" applyNumberFormat="1" applyFont="1" applyFill="1" applyBorder="1" applyAlignment="1">
      <alignment horizontal="center" vertical="center" wrapText="1"/>
    </xf>
    <xf numFmtId="169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68" fontId="11" fillId="34" borderId="17" xfId="0" applyNumberFormat="1" applyFont="1" applyFill="1" applyBorder="1" applyAlignment="1">
      <alignment horizontal="center" vertical="center" wrapText="1"/>
    </xf>
    <xf numFmtId="168" fontId="2" fillId="35" borderId="18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69" fontId="11" fillId="38" borderId="11" xfId="0" applyNumberFormat="1" applyFont="1" applyFill="1" applyBorder="1" applyAlignment="1">
      <alignment horizontal="center" vertical="center" wrapText="1"/>
    </xf>
    <xf numFmtId="169" fontId="11" fillId="36" borderId="11" xfId="0" applyNumberFormat="1" applyFont="1" applyFill="1" applyBorder="1" applyAlignment="1">
      <alignment horizontal="center" vertical="center" wrapText="1"/>
    </xf>
    <xf numFmtId="170" fontId="2" fillId="38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69" fontId="2" fillId="41" borderId="11" xfId="0" applyNumberFormat="1" applyFont="1" applyFill="1" applyBorder="1" applyAlignment="1">
      <alignment horizontal="center" vertical="center" shrinkToFit="1"/>
    </xf>
    <xf numFmtId="4" fontId="2" fillId="36" borderId="18" xfId="0" applyNumberFormat="1" applyFont="1" applyFill="1" applyBorder="1" applyAlignment="1">
      <alignment horizontal="center" vertical="center" shrinkToFit="1"/>
    </xf>
    <xf numFmtId="168" fontId="2" fillId="36" borderId="18" xfId="0" applyNumberFormat="1" applyFont="1" applyFill="1" applyBorder="1" applyAlignment="1">
      <alignment horizontal="center" vertical="center" wrapText="1" shrinkToFit="1"/>
    </xf>
    <xf numFmtId="0" fontId="2" fillId="41" borderId="11" xfId="0" applyFont="1" applyFill="1" applyBorder="1" applyAlignment="1">
      <alignment horizontal="center" vertical="center" wrapText="1"/>
    </xf>
    <xf numFmtId="49" fontId="2" fillId="41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4" fontId="2" fillId="35" borderId="27" xfId="0" applyNumberFormat="1" applyFont="1" applyFill="1" applyBorder="1" applyAlignment="1">
      <alignment horizontal="center" vertical="center" shrinkToFit="1"/>
    </xf>
    <xf numFmtId="4" fontId="5" fillId="37" borderId="27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69" fontId="11" fillId="39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wrapText="1"/>
    </xf>
    <xf numFmtId="49" fontId="6" fillId="40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69" fontId="5" fillId="38" borderId="0" xfId="0" applyNumberFormat="1" applyFont="1" applyFill="1" applyBorder="1" applyAlignment="1">
      <alignment horizontal="center" vertical="center" shrinkToFit="1"/>
    </xf>
    <xf numFmtId="173" fontId="2" fillId="38" borderId="11" xfId="62" applyNumberFormat="1" applyFont="1" applyFill="1" applyBorder="1" applyAlignment="1">
      <alignment horizontal="center" vertical="center" shrinkToFit="1"/>
    </xf>
    <xf numFmtId="169" fontId="2" fillId="36" borderId="11" xfId="0" applyNumberFormat="1" applyFont="1" applyFill="1" applyBorder="1" applyAlignment="1">
      <alignment horizontal="center" vertical="center" wrapText="1"/>
    </xf>
    <xf numFmtId="169" fontId="2" fillId="39" borderId="11" xfId="0" applyNumberFormat="1" applyFont="1" applyFill="1" applyBorder="1" applyAlignment="1">
      <alignment horizontal="center" vertical="center" wrapText="1"/>
    </xf>
    <xf numFmtId="169" fontId="2" fillId="38" borderId="11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169" fontId="4" fillId="34" borderId="11" xfId="0" applyNumberFormat="1" applyFont="1" applyFill="1" applyBorder="1" applyAlignment="1">
      <alignment horizontal="center" vertical="center" wrapText="1"/>
    </xf>
    <xf numFmtId="43" fontId="4" fillId="42" borderId="11" xfId="62" applyFont="1" applyFill="1" applyBorder="1" applyAlignment="1">
      <alignment horizontal="center" vertical="center" wrapText="1"/>
    </xf>
    <xf numFmtId="2" fontId="4" fillId="42" borderId="11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vertical="top" wrapText="1"/>
    </xf>
    <xf numFmtId="0" fontId="4" fillId="41" borderId="17" xfId="0" applyFont="1" applyFill="1" applyBorder="1" applyAlignment="1">
      <alignment horizontal="center" vertical="center" wrapText="1"/>
    </xf>
    <xf numFmtId="0" fontId="4" fillId="41" borderId="23" xfId="0" applyFont="1" applyFill="1" applyBorder="1" applyAlignment="1">
      <alignment horizontal="center" vertical="center" wrapText="1"/>
    </xf>
    <xf numFmtId="2" fontId="3" fillId="41" borderId="24" xfId="0" applyNumberFormat="1" applyFont="1" applyFill="1" applyBorder="1" applyAlignment="1">
      <alignment horizontal="center" vertical="center" wrapText="1"/>
    </xf>
    <xf numFmtId="0" fontId="3" fillId="41" borderId="25" xfId="0" applyFont="1" applyFill="1" applyBorder="1" applyAlignment="1">
      <alignment horizontal="center" vertical="center" wrapText="1"/>
    </xf>
    <xf numFmtId="4" fontId="2" fillId="41" borderId="27" xfId="0" applyNumberFormat="1" applyFont="1" applyFill="1" applyBorder="1" applyAlignment="1">
      <alignment horizontal="center" vertical="center" shrinkToFit="1"/>
    </xf>
    <xf numFmtId="4" fontId="2" fillId="41" borderId="14" xfId="0" applyNumberFormat="1" applyFont="1" applyFill="1" applyBorder="1" applyAlignment="1">
      <alignment horizontal="center" vertical="center" shrinkToFit="1"/>
    </xf>
    <xf numFmtId="168" fontId="2" fillId="41" borderId="14" xfId="0" applyNumberFormat="1" applyFont="1" applyFill="1" applyBorder="1" applyAlignment="1">
      <alignment horizontal="center" vertical="center" shrinkToFit="1"/>
    </xf>
    <xf numFmtId="4" fontId="11" fillId="41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41" borderId="0" xfId="0" applyFont="1" applyFill="1" applyBorder="1" applyAlignment="1">
      <alignment vertical="center"/>
    </xf>
    <xf numFmtId="4" fontId="54" fillId="41" borderId="0" xfId="33" applyFont="1" applyFill="1" applyBorder="1" applyAlignment="1" applyProtection="1">
      <alignment horizontal="right" vertical="center" shrinkToFit="1"/>
      <protection/>
    </xf>
    <xf numFmtId="4" fontId="38" fillId="41" borderId="0" xfId="34" applyFill="1" applyBorder="1" applyAlignment="1" applyProtection="1">
      <alignment horizontal="right" vertical="center" shrinkToFit="1"/>
      <protection/>
    </xf>
    <xf numFmtId="4" fontId="38" fillId="41" borderId="0" xfId="34" applyFill="1" applyBorder="1" applyAlignment="1" applyProtection="1">
      <alignment horizontal="center" vertical="center" shrinkToFit="1"/>
      <protection/>
    </xf>
    <xf numFmtId="43" fontId="12" fillId="41" borderId="0" xfId="62" applyFont="1" applyFill="1" applyBorder="1" applyAlignment="1">
      <alignment vertical="center"/>
    </xf>
    <xf numFmtId="43" fontId="12" fillId="41" borderId="0" xfId="6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6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6"/>
  <sheetViews>
    <sheetView showGridLines="0" tabSelected="1" zoomScale="120" zoomScaleNormal="120" zoomScalePageLayoutView="0" workbookViewId="0" topLeftCell="A1">
      <selection activeCell="A4" sqref="A4:T4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39" hidden="1" customWidth="1"/>
    <col min="23" max="23" width="11.875" style="34" hidden="1" customWidth="1"/>
    <col min="24" max="24" width="15.625" style="2" customWidth="1"/>
    <col min="25" max="25" width="12.25390625" style="2" customWidth="1"/>
    <col min="26" max="26" width="9.125" style="2" customWidth="1"/>
    <col min="27" max="27" width="15.375" style="148" customWidth="1"/>
    <col min="28" max="16384" width="9.125" style="2" customWidth="1"/>
  </cols>
  <sheetData>
    <row r="1" spans="2:21" ht="15.75">
      <c r="B1" s="157" t="s">
        <v>284</v>
      </c>
      <c r="C1" s="157"/>
      <c r="D1" s="157"/>
      <c r="E1" s="157"/>
      <c r="F1" s="157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ht="15.75">
      <c r="B2" s="157" t="s">
        <v>262</v>
      </c>
      <c r="C2" s="157"/>
      <c r="D2" s="157"/>
      <c r="E2" s="157"/>
      <c r="F2" s="15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2:21" ht="15.75">
      <c r="B3" s="157" t="s">
        <v>285</v>
      </c>
      <c r="C3" s="157"/>
      <c r="D3" s="157"/>
      <c r="E3" s="157"/>
      <c r="F3" s="157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3" ht="30.75" customHeight="1">
      <c r="A4" s="156" t="s">
        <v>26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V4" s="2"/>
      <c r="W4" s="2"/>
    </row>
    <row r="5" spans="1:23" ht="57" customHeight="1">
      <c r="A5" s="155" t="s">
        <v>247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V5" s="2"/>
      <c r="W5" s="2"/>
    </row>
    <row r="6" spans="1:25" ht="16.5" thickBot="1">
      <c r="A6" s="37"/>
      <c r="B6" s="37"/>
      <c r="C6" s="37"/>
      <c r="D6" s="37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W6" s="42" t="s">
        <v>23</v>
      </c>
      <c r="Y6" s="135" t="s">
        <v>70</v>
      </c>
    </row>
    <row r="7" spans="1:27" ht="48" thickBot="1">
      <c r="A7" s="4" t="s">
        <v>0</v>
      </c>
      <c r="B7" s="4" t="s">
        <v>16</v>
      </c>
      <c r="C7" s="4" t="s">
        <v>1</v>
      </c>
      <c r="D7" s="4"/>
      <c r="E7" s="4" t="s">
        <v>4</v>
      </c>
      <c r="F7" s="19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  <c r="L7" s="4" t="s">
        <v>4</v>
      </c>
      <c r="M7" s="4" t="s">
        <v>4</v>
      </c>
      <c r="N7" s="4" t="s">
        <v>4</v>
      </c>
      <c r="O7" s="4" t="s">
        <v>4</v>
      </c>
      <c r="P7" s="4" t="s">
        <v>4</v>
      </c>
      <c r="Q7" s="4" t="s">
        <v>4</v>
      </c>
      <c r="R7" s="4" t="s">
        <v>4</v>
      </c>
      <c r="S7" s="4" t="s">
        <v>4</v>
      </c>
      <c r="T7" s="4" t="s">
        <v>4</v>
      </c>
      <c r="U7" s="29" t="s">
        <v>4</v>
      </c>
      <c r="V7" s="43" t="s">
        <v>25</v>
      </c>
      <c r="W7" s="35" t="s">
        <v>24</v>
      </c>
      <c r="X7" s="136" t="s">
        <v>282</v>
      </c>
      <c r="Y7" s="137" t="s">
        <v>283</v>
      </c>
      <c r="AA7" s="149"/>
    </row>
    <row r="8" spans="1:27" ht="25.5" customHeight="1" thickBot="1">
      <c r="A8" s="75" t="s">
        <v>71</v>
      </c>
      <c r="B8" s="76" t="s">
        <v>2</v>
      </c>
      <c r="C8" s="77"/>
      <c r="D8" s="76" t="s">
        <v>106</v>
      </c>
      <c r="E8" s="97">
        <f>E13+E17+E46+E53+E57+E62+E67+E74+E77+E80+E83+E86+E96+E9+E49+E43+E100+E108+E114+E118+E121+E124</f>
        <v>545258.5353</v>
      </c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69"/>
      <c r="X8" s="97">
        <f>X13+X17+X46+X53+X57+X62+X67+X74+X77+X80+X83+X86+X96+X9+X49+X43+X100+X108+X114+X118+X121+X124</f>
        <v>291617.80800000014</v>
      </c>
      <c r="Y8" s="138">
        <f>X8/E8*100</f>
        <v>53.48248383485692</v>
      </c>
      <c r="AA8" s="149"/>
    </row>
    <row r="9" spans="1:27" ht="33.75" customHeight="1" thickBot="1">
      <c r="A9" s="83" t="s">
        <v>261</v>
      </c>
      <c r="B9" s="84" t="s">
        <v>77</v>
      </c>
      <c r="C9" s="85"/>
      <c r="D9" s="84" t="s">
        <v>107</v>
      </c>
      <c r="E9" s="132">
        <f>E10</f>
        <v>2787.5421</v>
      </c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8"/>
      <c r="W9" s="69"/>
      <c r="X9" s="132">
        <f>X10</f>
        <v>1858.361</v>
      </c>
      <c r="Y9" s="138">
        <f aca="true" t="shared" si="0" ref="Y9:Y72">X9/E9*100</f>
        <v>66.6666523171076</v>
      </c>
      <c r="AA9" s="149"/>
    </row>
    <row r="10" spans="1:27" ht="18" customHeight="1" thickBot="1">
      <c r="A10" s="120" t="s">
        <v>17</v>
      </c>
      <c r="B10" s="86" t="s">
        <v>77</v>
      </c>
      <c r="C10" s="87"/>
      <c r="D10" s="86" t="s">
        <v>107</v>
      </c>
      <c r="E10" s="133">
        <f>E11+E12</f>
        <v>2787.5421</v>
      </c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8"/>
      <c r="W10" s="69"/>
      <c r="X10" s="133">
        <f>X11+X12</f>
        <v>1858.361</v>
      </c>
      <c r="Y10" s="138">
        <f t="shared" si="0"/>
        <v>66.6666523171076</v>
      </c>
      <c r="AA10" s="149"/>
    </row>
    <row r="11" spans="1:27" ht="32.25" customHeight="1" thickBot="1">
      <c r="A11" s="63" t="s">
        <v>269</v>
      </c>
      <c r="B11" s="88" t="s">
        <v>77</v>
      </c>
      <c r="C11" s="89"/>
      <c r="D11" s="88" t="s">
        <v>268</v>
      </c>
      <c r="E11" s="134">
        <v>2787.5421</v>
      </c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8"/>
      <c r="W11" s="69"/>
      <c r="X11" s="134">
        <v>1858.361</v>
      </c>
      <c r="Y11" s="138">
        <f t="shared" si="0"/>
        <v>66.6666523171076</v>
      </c>
      <c r="AA11" s="150"/>
    </row>
    <row r="12" spans="1:27" ht="32.25" customHeight="1" thickBot="1">
      <c r="A12" s="63" t="s">
        <v>271</v>
      </c>
      <c r="B12" s="88" t="s">
        <v>77</v>
      </c>
      <c r="C12" s="89"/>
      <c r="D12" s="88" t="s">
        <v>270</v>
      </c>
      <c r="E12" s="93">
        <v>0</v>
      </c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8"/>
      <c r="W12" s="69"/>
      <c r="X12" s="93">
        <v>0</v>
      </c>
      <c r="Y12" s="138">
        <v>0</v>
      </c>
      <c r="AA12" s="149"/>
    </row>
    <row r="13" spans="1:27" ht="32.25" thickBot="1">
      <c r="A13" s="12" t="s">
        <v>207</v>
      </c>
      <c r="B13" s="15">
        <v>951</v>
      </c>
      <c r="C13" s="9"/>
      <c r="D13" s="9" t="s">
        <v>109</v>
      </c>
      <c r="E13" s="94">
        <f>E14</f>
        <v>11645</v>
      </c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  <c r="W13" s="69"/>
      <c r="X13" s="94">
        <f>X14</f>
        <v>7382.232</v>
      </c>
      <c r="Y13" s="138">
        <f t="shared" si="0"/>
        <v>63.39400601116358</v>
      </c>
      <c r="AA13" s="149"/>
    </row>
    <row r="14" spans="1:27" ht="16.5" thickBot="1">
      <c r="A14" s="120" t="s">
        <v>17</v>
      </c>
      <c r="B14" s="121">
        <v>951</v>
      </c>
      <c r="C14" s="122"/>
      <c r="D14" s="121" t="s">
        <v>109</v>
      </c>
      <c r="E14" s="123">
        <f>E15+E16</f>
        <v>11645</v>
      </c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69"/>
      <c r="X14" s="123">
        <f>X15+X16</f>
        <v>7382.232</v>
      </c>
      <c r="Y14" s="138">
        <f t="shared" si="0"/>
        <v>63.39400601116358</v>
      </c>
      <c r="AA14" s="149"/>
    </row>
    <row r="15" spans="1:27" ht="32.25" thickBot="1">
      <c r="A15" s="63" t="s">
        <v>43</v>
      </c>
      <c r="B15" s="60">
        <v>951</v>
      </c>
      <c r="C15" s="62"/>
      <c r="D15" s="61" t="s">
        <v>108</v>
      </c>
      <c r="E15" s="93">
        <v>11645</v>
      </c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69"/>
      <c r="X15" s="93">
        <v>7382.232</v>
      </c>
      <c r="Y15" s="138">
        <f t="shared" si="0"/>
        <v>63.39400601116358</v>
      </c>
      <c r="AA15" s="151"/>
    </row>
    <row r="16" spans="1:27" ht="18.75">
      <c r="A16" s="63" t="s">
        <v>102</v>
      </c>
      <c r="B16" s="60">
        <v>951</v>
      </c>
      <c r="C16" s="62"/>
      <c r="D16" s="61" t="s">
        <v>108</v>
      </c>
      <c r="E16" s="93">
        <v>0</v>
      </c>
      <c r="F16" s="66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8"/>
      <c r="W16" s="69"/>
      <c r="X16" s="93">
        <v>0</v>
      </c>
      <c r="Y16" s="138">
        <v>0</v>
      </c>
      <c r="AA16" s="149"/>
    </row>
    <row r="17" spans="1:27" ht="31.5">
      <c r="A17" s="12" t="s">
        <v>208</v>
      </c>
      <c r="B17" s="15">
        <v>953</v>
      </c>
      <c r="C17" s="9"/>
      <c r="D17" s="9" t="s">
        <v>112</v>
      </c>
      <c r="E17" s="94">
        <f>E18</f>
        <v>440501.52819999994</v>
      </c>
      <c r="F17" s="94">
        <f aca="true" t="shared" si="1" ref="F17:W17">F18</f>
        <v>0</v>
      </c>
      <c r="G17" s="94">
        <f t="shared" si="1"/>
        <v>0</v>
      </c>
      <c r="H17" s="94">
        <f t="shared" si="1"/>
        <v>0</v>
      </c>
      <c r="I17" s="94">
        <f t="shared" si="1"/>
        <v>0</v>
      </c>
      <c r="J17" s="94">
        <f t="shared" si="1"/>
        <v>0</v>
      </c>
      <c r="K17" s="94">
        <f t="shared" si="1"/>
        <v>0</v>
      </c>
      <c r="L17" s="94">
        <f t="shared" si="1"/>
        <v>0</v>
      </c>
      <c r="M17" s="94">
        <f t="shared" si="1"/>
        <v>0</v>
      </c>
      <c r="N17" s="94">
        <f t="shared" si="1"/>
        <v>0</v>
      </c>
      <c r="O17" s="94">
        <f t="shared" si="1"/>
        <v>0</v>
      </c>
      <c r="P17" s="94">
        <f t="shared" si="1"/>
        <v>0</v>
      </c>
      <c r="Q17" s="94">
        <f t="shared" si="1"/>
        <v>0</v>
      </c>
      <c r="R17" s="94">
        <f t="shared" si="1"/>
        <v>0</v>
      </c>
      <c r="S17" s="94">
        <f t="shared" si="1"/>
        <v>0</v>
      </c>
      <c r="T17" s="94">
        <f t="shared" si="1"/>
        <v>0</v>
      </c>
      <c r="U17" s="94">
        <f t="shared" si="1"/>
        <v>0</v>
      </c>
      <c r="V17" s="94">
        <f t="shared" si="1"/>
        <v>0</v>
      </c>
      <c r="W17" s="94">
        <f t="shared" si="1"/>
        <v>0</v>
      </c>
      <c r="X17" s="94">
        <f>X18</f>
        <v>261348.56900000002</v>
      </c>
      <c r="Y17" s="138">
        <f t="shared" si="0"/>
        <v>59.32977578260308</v>
      </c>
      <c r="AA17" s="149"/>
    </row>
    <row r="18" spans="1:27" ht="26.25" thickBot="1">
      <c r="A18" s="120" t="s">
        <v>19</v>
      </c>
      <c r="B18" s="121" t="s">
        <v>18</v>
      </c>
      <c r="C18" s="122"/>
      <c r="D18" s="121" t="s">
        <v>106</v>
      </c>
      <c r="E18" s="123">
        <f aca="true" t="shared" si="2" ref="E18:W18">E19+E24+E34+E37+E40</f>
        <v>440501.52819999994</v>
      </c>
      <c r="F18" s="123">
        <f t="shared" si="2"/>
        <v>0</v>
      </c>
      <c r="G18" s="123">
        <f t="shared" si="2"/>
        <v>0</v>
      </c>
      <c r="H18" s="123">
        <f t="shared" si="2"/>
        <v>0</v>
      </c>
      <c r="I18" s="123">
        <f t="shared" si="2"/>
        <v>0</v>
      </c>
      <c r="J18" s="123">
        <f t="shared" si="2"/>
        <v>0</v>
      </c>
      <c r="K18" s="123">
        <f t="shared" si="2"/>
        <v>0</v>
      </c>
      <c r="L18" s="123">
        <f t="shared" si="2"/>
        <v>0</v>
      </c>
      <c r="M18" s="123">
        <f t="shared" si="2"/>
        <v>0</v>
      </c>
      <c r="N18" s="123">
        <f t="shared" si="2"/>
        <v>0</v>
      </c>
      <c r="O18" s="123">
        <f t="shared" si="2"/>
        <v>0</v>
      </c>
      <c r="P18" s="123">
        <f t="shared" si="2"/>
        <v>0</v>
      </c>
      <c r="Q18" s="123">
        <f t="shared" si="2"/>
        <v>0</v>
      </c>
      <c r="R18" s="123">
        <f t="shared" si="2"/>
        <v>0</v>
      </c>
      <c r="S18" s="123">
        <f t="shared" si="2"/>
        <v>0</v>
      </c>
      <c r="T18" s="123">
        <f t="shared" si="2"/>
        <v>0</v>
      </c>
      <c r="U18" s="123">
        <f t="shared" si="2"/>
        <v>0</v>
      </c>
      <c r="V18" s="123">
        <f t="shared" si="2"/>
        <v>0</v>
      </c>
      <c r="W18" s="123">
        <f t="shared" si="2"/>
        <v>0</v>
      </c>
      <c r="X18" s="123">
        <f>X19+X24+X34+X37+X40</f>
        <v>261348.56900000002</v>
      </c>
      <c r="Y18" s="138">
        <f t="shared" si="0"/>
        <v>59.32977578260308</v>
      </c>
      <c r="AA18" s="149"/>
    </row>
    <row r="19" spans="1:27" ht="19.5" customHeight="1" thickBot="1">
      <c r="A19" s="71" t="s">
        <v>59</v>
      </c>
      <c r="B19" s="17">
        <v>953</v>
      </c>
      <c r="C19" s="6"/>
      <c r="D19" s="6" t="s">
        <v>110</v>
      </c>
      <c r="E19" s="98">
        <f>E20+E22+E21+E23</f>
        <v>98817.882</v>
      </c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8"/>
      <c r="W19" s="69"/>
      <c r="X19" s="98">
        <f>X20+X22+X21+X23</f>
        <v>54080.48100000001</v>
      </c>
      <c r="Y19" s="138">
        <f t="shared" si="0"/>
        <v>54.72742372681091</v>
      </c>
      <c r="AA19" s="149"/>
    </row>
    <row r="20" spans="1:27" ht="32.25" thickBot="1">
      <c r="A20" s="59" t="s">
        <v>43</v>
      </c>
      <c r="B20" s="60">
        <v>953</v>
      </c>
      <c r="C20" s="61"/>
      <c r="D20" s="61" t="s">
        <v>111</v>
      </c>
      <c r="E20" s="93">
        <v>32000</v>
      </c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8"/>
      <c r="W20" s="69"/>
      <c r="X20" s="93">
        <v>19908.342</v>
      </c>
      <c r="Y20" s="138">
        <f t="shared" si="0"/>
        <v>62.21356875</v>
      </c>
      <c r="AA20" s="151"/>
    </row>
    <row r="21" spans="1:27" ht="32.25" thickBot="1">
      <c r="A21" s="63" t="s">
        <v>74</v>
      </c>
      <c r="B21" s="60">
        <v>953</v>
      </c>
      <c r="C21" s="61"/>
      <c r="D21" s="61" t="s">
        <v>113</v>
      </c>
      <c r="E21" s="93">
        <v>494.882</v>
      </c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8"/>
      <c r="W21" s="69"/>
      <c r="X21" s="93">
        <v>464.089</v>
      </c>
      <c r="Y21" s="138">
        <f t="shared" si="0"/>
        <v>93.77770862549052</v>
      </c>
      <c r="AA21" s="152"/>
    </row>
    <row r="22" spans="1:27" ht="51" customHeight="1" thickBot="1">
      <c r="A22" s="63" t="s">
        <v>60</v>
      </c>
      <c r="B22" s="60">
        <v>953</v>
      </c>
      <c r="C22" s="61"/>
      <c r="D22" s="61" t="s">
        <v>114</v>
      </c>
      <c r="E22" s="93">
        <v>66037</v>
      </c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69"/>
      <c r="X22" s="93">
        <v>33708.05</v>
      </c>
      <c r="Y22" s="138">
        <f t="shared" si="0"/>
        <v>51.04418734951619</v>
      </c>
      <c r="AA22" s="151"/>
    </row>
    <row r="23" spans="1:27" ht="51" customHeight="1" thickBot="1">
      <c r="A23" s="63" t="s">
        <v>273</v>
      </c>
      <c r="B23" s="60">
        <v>953</v>
      </c>
      <c r="C23" s="61"/>
      <c r="D23" s="61" t="s">
        <v>272</v>
      </c>
      <c r="E23" s="93">
        <v>286</v>
      </c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8"/>
      <c r="W23" s="69"/>
      <c r="X23" s="93">
        <v>0</v>
      </c>
      <c r="Y23" s="138">
        <f t="shared" si="0"/>
        <v>0</v>
      </c>
      <c r="AA23" s="152"/>
    </row>
    <row r="24" spans="1:27" ht="23.25" customHeight="1" thickBot="1">
      <c r="A24" s="72" t="s">
        <v>61</v>
      </c>
      <c r="B24" s="70">
        <v>953</v>
      </c>
      <c r="C24" s="6"/>
      <c r="D24" s="6" t="s">
        <v>115</v>
      </c>
      <c r="E24" s="98">
        <f>E25+E27+E28+E29+E30+E26+E31+E32+E33</f>
        <v>307107.768</v>
      </c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8"/>
      <c r="W24" s="69"/>
      <c r="X24" s="98">
        <f>X25+X27+X28+X29+X30+X26+X31+X32+X33</f>
        <v>189008.298</v>
      </c>
      <c r="Y24" s="138">
        <f t="shared" si="0"/>
        <v>61.5446164813389</v>
      </c>
      <c r="AA24" s="149"/>
    </row>
    <row r="25" spans="1:27" ht="32.25" thickBot="1">
      <c r="A25" s="59" t="s">
        <v>43</v>
      </c>
      <c r="B25" s="60">
        <v>953</v>
      </c>
      <c r="C25" s="61"/>
      <c r="D25" s="61" t="s">
        <v>116</v>
      </c>
      <c r="E25" s="93">
        <v>62661.1</v>
      </c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8"/>
      <c r="W25" s="69"/>
      <c r="X25" s="93">
        <v>41722.827</v>
      </c>
      <c r="Y25" s="138">
        <f t="shared" si="0"/>
        <v>66.58489397728415</v>
      </c>
      <c r="AA25" s="151"/>
    </row>
    <row r="26" spans="1:27" ht="32.25" thickBot="1">
      <c r="A26" s="63" t="s">
        <v>81</v>
      </c>
      <c r="B26" s="60">
        <v>953</v>
      </c>
      <c r="C26" s="61"/>
      <c r="D26" s="61" t="s">
        <v>117</v>
      </c>
      <c r="E26" s="93">
        <v>340</v>
      </c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  <c r="W26" s="69"/>
      <c r="X26" s="93">
        <v>140</v>
      </c>
      <c r="Y26" s="138">
        <f t="shared" si="0"/>
        <v>41.17647058823529</v>
      </c>
      <c r="AA26" s="152"/>
    </row>
    <row r="27" spans="1:27" ht="32.25" thickBot="1">
      <c r="A27" s="59" t="s">
        <v>62</v>
      </c>
      <c r="B27" s="60">
        <v>953</v>
      </c>
      <c r="C27" s="61"/>
      <c r="D27" s="61" t="s">
        <v>118</v>
      </c>
      <c r="E27" s="93">
        <v>5575</v>
      </c>
      <c r="F27" s="66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8"/>
      <c r="W27" s="69"/>
      <c r="X27" s="93">
        <v>2805.981</v>
      </c>
      <c r="Y27" s="138">
        <f t="shared" si="0"/>
        <v>50.33149775784754</v>
      </c>
      <c r="AA27" s="151"/>
    </row>
    <row r="28" spans="1:27" ht="48" customHeight="1" thickBot="1">
      <c r="A28" s="73" t="s">
        <v>63</v>
      </c>
      <c r="B28" s="74">
        <v>953</v>
      </c>
      <c r="C28" s="61"/>
      <c r="D28" s="61" t="s">
        <v>119</v>
      </c>
      <c r="E28" s="93">
        <v>234151</v>
      </c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8"/>
      <c r="W28" s="69"/>
      <c r="X28" s="93">
        <v>141800</v>
      </c>
      <c r="Y28" s="138">
        <f t="shared" si="0"/>
        <v>60.55921179068208</v>
      </c>
      <c r="AA28" s="151"/>
    </row>
    <row r="29" spans="1:27" ht="33" customHeight="1" thickBot="1">
      <c r="A29" s="59" t="s">
        <v>66</v>
      </c>
      <c r="B29" s="60">
        <v>953</v>
      </c>
      <c r="C29" s="61"/>
      <c r="D29" s="61" t="s">
        <v>120</v>
      </c>
      <c r="E29" s="93">
        <v>900</v>
      </c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  <c r="W29" s="69"/>
      <c r="X29" s="93">
        <v>401.439</v>
      </c>
      <c r="Y29" s="138">
        <f t="shared" si="0"/>
        <v>44.60433333333334</v>
      </c>
      <c r="AA29" s="152"/>
    </row>
    <row r="30" spans="1:27" ht="20.25" customHeight="1" thickBot="1">
      <c r="A30" s="63" t="s">
        <v>67</v>
      </c>
      <c r="B30" s="60">
        <v>953</v>
      </c>
      <c r="C30" s="61"/>
      <c r="D30" s="61" t="s">
        <v>121</v>
      </c>
      <c r="E30" s="93">
        <v>3016.668</v>
      </c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69"/>
      <c r="X30" s="93">
        <v>2138.051</v>
      </c>
      <c r="Y30" s="138">
        <f t="shared" si="0"/>
        <v>70.87458745874588</v>
      </c>
      <c r="AA30" s="152"/>
    </row>
    <row r="31" spans="1:27" ht="18.75" customHeight="1" thickBot="1">
      <c r="A31" s="63" t="s">
        <v>233</v>
      </c>
      <c r="B31" s="60">
        <v>953</v>
      </c>
      <c r="C31" s="61"/>
      <c r="D31" s="61" t="s">
        <v>234</v>
      </c>
      <c r="E31" s="93">
        <v>0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  <c r="W31" s="69"/>
      <c r="X31" s="93">
        <v>0</v>
      </c>
      <c r="Y31" s="138">
        <v>0</v>
      </c>
      <c r="AA31" s="149"/>
    </row>
    <row r="32" spans="1:27" ht="18.75" customHeight="1" thickBot="1">
      <c r="A32" s="63" t="s">
        <v>235</v>
      </c>
      <c r="B32" s="60">
        <v>953</v>
      </c>
      <c r="C32" s="61"/>
      <c r="D32" s="61" t="s">
        <v>236</v>
      </c>
      <c r="E32" s="93">
        <v>0</v>
      </c>
      <c r="F32" s="6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9"/>
      <c r="X32" s="93">
        <v>0</v>
      </c>
      <c r="Y32" s="138">
        <v>0</v>
      </c>
      <c r="AA32" s="149"/>
    </row>
    <row r="33" spans="1:27" ht="39" customHeight="1" thickBot="1">
      <c r="A33" s="63" t="s">
        <v>274</v>
      </c>
      <c r="B33" s="60">
        <v>953</v>
      </c>
      <c r="C33" s="61"/>
      <c r="D33" s="61" t="s">
        <v>275</v>
      </c>
      <c r="E33" s="93">
        <v>464</v>
      </c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69"/>
      <c r="X33" s="93">
        <v>0</v>
      </c>
      <c r="Y33" s="138">
        <f t="shared" si="0"/>
        <v>0</v>
      </c>
      <c r="AA33" s="152"/>
    </row>
    <row r="34" spans="1:27" ht="32.25" thickBot="1">
      <c r="A34" s="71" t="s">
        <v>64</v>
      </c>
      <c r="B34" s="70">
        <v>953</v>
      </c>
      <c r="C34" s="6"/>
      <c r="D34" s="6" t="s">
        <v>122</v>
      </c>
      <c r="E34" s="98">
        <f>E35+E36</f>
        <v>21000</v>
      </c>
      <c r="F34" s="6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69"/>
      <c r="X34" s="98">
        <f>X35+X36</f>
        <v>11595.223</v>
      </c>
      <c r="Y34" s="138">
        <f t="shared" si="0"/>
        <v>55.21534761904762</v>
      </c>
      <c r="AA34" s="149"/>
    </row>
    <row r="35" spans="1:27" ht="32.25" thickBot="1">
      <c r="A35" s="59" t="s">
        <v>65</v>
      </c>
      <c r="B35" s="60">
        <v>953</v>
      </c>
      <c r="C35" s="61"/>
      <c r="D35" s="61" t="s">
        <v>123</v>
      </c>
      <c r="E35" s="93">
        <v>21000</v>
      </c>
      <c r="F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9"/>
      <c r="X35" s="93">
        <v>11595.223</v>
      </c>
      <c r="Y35" s="138">
        <f t="shared" si="0"/>
        <v>55.21534761904762</v>
      </c>
      <c r="AA35" s="151"/>
    </row>
    <row r="36" spans="1:27" ht="20.25" customHeight="1" thickBot="1">
      <c r="A36" s="63" t="s">
        <v>195</v>
      </c>
      <c r="B36" s="60">
        <v>953</v>
      </c>
      <c r="C36" s="61"/>
      <c r="D36" s="61" t="s">
        <v>196</v>
      </c>
      <c r="E36" s="93">
        <v>0</v>
      </c>
      <c r="F36" s="6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8"/>
      <c r="W36" s="69"/>
      <c r="X36" s="93">
        <v>0</v>
      </c>
      <c r="Y36" s="138">
        <v>0</v>
      </c>
      <c r="AA36" s="149"/>
    </row>
    <row r="37" spans="1:27" ht="32.25" thickBot="1">
      <c r="A37" s="71" t="s">
        <v>68</v>
      </c>
      <c r="B37" s="17">
        <v>953</v>
      </c>
      <c r="C37" s="6"/>
      <c r="D37" s="6" t="s">
        <v>124</v>
      </c>
      <c r="E37" s="98">
        <f>E38+E39</f>
        <v>13575.878200000001</v>
      </c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8"/>
      <c r="W37" s="69"/>
      <c r="X37" s="98">
        <f>X38+X39</f>
        <v>6664.567</v>
      </c>
      <c r="Y37" s="138">
        <f t="shared" si="0"/>
        <v>49.09124037367983</v>
      </c>
      <c r="AA37" s="149"/>
    </row>
    <row r="38" spans="1:27" ht="32.25" thickBot="1">
      <c r="A38" s="59" t="s">
        <v>31</v>
      </c>
      <c r="B38" s="60">
        <v>953</v>
      </c>
      <c r="C38" s="61"/>
      <c r="D38" s="61" t="s">
        <v>125</v>
      </c>
      <c r="E38" s="93">
        <v>13340.5462</v>
      </c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8"/>
      <c r="W38" s="69"/>
      <c r="X38" s="93">
        <v>6664.567</v>
      </c>
      <c r="Y38" s="138">
        <f t="shared" si="0"/>
        <v>49.957227388485784</v>
      </c>
      <c r="AA38" s="153"/>
    </row>
    <row r="39" spans="1:27" ht="16.5" thickBot="1">
      <c r="A39" s="59" t="s">
        <v>82</v>
      </c>
      <c r="B39" s="60">
        <v>953</v>
      </c>
      <c r="C39" s="61"/>
      <c r="D39" s="61" t="s">
        <v>126</v>
      </c>
      <c r="E39" s="93">
        <v>235.332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  <c r="W39" s="69"/>
      <c r="X39" s="93">
        <v>0</v>
      </c>
      <c r="Y39" s="138">
        <f t="shared" si="0"/>
        <v>0</v>
      </c>
      <c r="AA39" s="152"/>
    </row>
    <row r="40" spans="1:27" ht="16.5" thickBot="1">
      <c r="A40" s="71" t="s">
        <v>229</v>
      </c>
      <c r="B40" s="17">
        <v>953</v>
      </c>
      <c r="C40" s="6"/>
      <c r="D40" s="6" t="s">
        <v>232</v>
      </c>
      <c r="E40" s="98">
        <f>E41+E42</f>
        <v>0</v>
      </c>
      <c r="F40" s="66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8"/>
      <c r="W40" s="69"/>
      <c r="X40" s="98">
        <f>X41+X42</f>
        <v>0</v>
      </c>
      <c r="Y40" s="138">
        <v>0</v>
      </c>
      <c r="AA40" s="149"/>
    </row>
    <row r="41" spans="1:27" ht="16.5" thickBot="1">
      <c r="A41" s="59" t="s">
        <v>230</v>
      </c>
      <c r="B41" s="60">
        <v>953</v>
      </c>
      <c r="C41" s="61"/>
      <c r="D41" s="61" t="s">
        <v>231</v>
      </c>
      <c r="E41" s="93">
        <v>0</v>
      </c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69"/>
      <c r="X41" s="93">
        <v>0</v>
      </c>
      <c r="Y41" s="138">
        <v>0</v>
      </c>
      <c r="AA41" s="149"/>
    </row>
    <row r="42" spans="1:27" ht="32.25" thickBot="1">
      <c r="A42" s="59" t="s">
        <v>237</v>
      </c>
      <c r="B42" s="60">
        <v>953</v>
      </c>
      <c r="C42" s="61"/>
      <c r="D42" s="61" t="s">
        <v>238</v>
      </c>
      <c r="E42" s="93">
        <v>0</v>
      </c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8"/>
      <c r="W42" s="69"/>
      <c r="X42" s="93">
        <v>0</v>
      </c>
      <c r="Y42" s="138">
        <v>0</v>
      </c>
      <c r="AA42" s="149"/>
    </row>
    <row r="43" spans="1:27" ht="32.25" thickBot="1">
      <c r="A43" s="8" t="s">
        <v>209</v>
      </c>
      <c r="B43" s="15">
        <v>951</v>
      </c>
      <c r="C43" s="9"/>
      <c r="D43" s="9" t="s">
        <v>127</v>
      </c>
      <c r="E43" s="94">
        <f>E44</f>
        <v>30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/>
      <c r="W43" s="69"/>
      <c r="X43" s="94">
        <f>X44</f>
        <v>25.9</v>
      </c>
      <c r="Y43" s="138">
        <f t="shared" si="0"/>
        <v>86.33333333333333</v>
      </c>
      <c r="AA43" s="149"/>
    </row>
    <row r="44" spans="1:27" ht="16.5" thickBot="1">
      <c r="A44" s="120" t="s">
        <v>17</v>
      </c>
      <c r="B44" s="81">
        <v>951</v>
      </c>
      <c r="C44" s="82"/>
      <c r="D44" s="82" t="s">
        <v>127</v>
      </c>
      <c r="E44" s="107">
        <f>E45</f>
        <v>30</v>
      </c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/>
      <c r="W44" s="69"/>
      <c r="X44" s="107">
        <f>X45</f>
        <v>25.9</v>
      </c>
      <c r="Y44" s="138">
        <f t="shared" si="0"/>
        <v>86.33333333333333</v>
      </c>
      <c r="AA44" s="149"/>
    </row>
    <row r="45" spans="1:27" ht="32.25" thickBot="1">
      <c r="A45" s="63" t="s">
        <v>78</v>
      </c>
      <c r="B45" s="60">
        <v>951</v>
      </c>
      <c r="C45" s="61"/>
      <c r="D45" s="61" t="s">
        <v>128</v>
      </c>
      <c r="E45" s="93">
        <v>30</v>
      </c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8"/>
      <c r="W45" s="69"/>
      <c r="X45" s="93">
        <v>25.9</v>
      </c>
      <c r="Y45" s="138">
        <f t="shared" si="0"/>
        <v>86.33333333333333</v>
      </c>
      <c r="AA45" s="152"/>
    </row>
    <row r="46" spans="1:27" ht="34.5" customHeight="1" thickBot="1">
      <c r="A46" s="12" t="s">
        <v>210</v>
      </c>
      <c r="B46" s="15">
        <v>951</v>
      </c>
      <c r="C46" s="9"/>
      <c r="D46" s="9" t="s">
        <v>129</v>
      </c>
      <c r="E46" s="94">
        <f>E47</f>
        <v>30</v>
      </c>
      <c r="F46" s="66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8"/>
      <c r="W46" s="69"/>
      <c r="X46" s="94">
        <f>X47</f>
        <v>0</v>
      </c>
      <c r="Y46" s="138">
        <f t="shared" si="0"/>
        <v>0</v>
      </c>
      <c r="AA46" s="149"/>
    </row>
    <row r="47" spans="1:27" ht="16.5" thickBot="1">
      <c r="A47" s="120" t="s">
        <v>17</v>
      </c>
      <c r="B47" s="121">
        <v>951</v>
      </c>
      <c r="C47" s="122"/>
      <c r="D47" s="121" t="s">
        <v>129</v>
      </c>
      <c r="E47" s="123">
        <f>E48</f>
        <v>30</v>
      </c>
      <c r="F47" s="66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8"/>
      <c r="W47" s="69"/>
      <c r="X47" s="123">
        <f>X48</f>
        <v>0</v>
      </c>
      <c r="Y47" s="138">
        <f t="shared" si="0"/>
        <v>0</v>
      </c>
      <c r="AA47" s="149"/>
    </row>
    <row r="48" spans="1:27" ht="33" customHeight="1" thickBot="1">
      <c r="A48" s="63" t="s">
        <v>52</v>
      </c>
      <c r="B48" s="60">
        <v>951</v>
      </c>
      <c r="C48" s="61"/>
      <c r="D48" s="61" t="s">
        <v>130</v>
      </c>
      <c r="E48" s="93">
        <v>30</v>
      </c>
      <c r="F48" s="66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8"/>
      <c r="W48" s="69"/>
      <c r="X48" s="93">
        <v>0</v>
      </c>
      <c r="Y48" s="138">
        <f t="shared" si="0"/>
        <v>0</v>
      </c>
      <c r="AA48" s="152"/>
    </row>
    <row r="49" spans="1:27" ht="33" customHeight="1" thickBot="1">
      <c r="A49" s="65" t="s">
        <v>211</v>
      </c>
      <c r="B49" s="15">
        <v>951</v>
      </c>
      <c r="C49" s="9"/>
      <c r="D49" s="9" t="s">
        <v>131</v>
      </c>
      <c r="E49" s="94">
        <f>E50</f>
        <v>30</v>
      </c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8"/>
      <c r="W49" s="69"/>
      <c r="X49" s="94">
        <f>X50</f>
        <v>0</v>
      </c>
      <c r="Y49" s="138">
        <f t="shared" si="0"/>
        <v>0</v>
      </c>
      <c r="AA49" s="149"/>
    </row>
    <row r="50" spans="1:27" ht="18.75" customHeight="1" thickBot="1">
      <c r="A50" s="120" t="s">
        <v>17</v>
      </c>
      <c r="B50" s="81">
        <v>951</v>
      </c>
      <c r="C50" s="82"/>
      <c r="D50" s="82" t="s">
        <v>131</v>
      </c>
      <c r="E50" s="107">
        <f>E51+E52</f>
        <v>30</v>
      </c>
      <c r="F50" s="66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8"/>
      <c r="W50" s="69"/>
      <c r="X50" s="107">
        <f>X51+X52</f>
        <v>0</v>
      </c>
      <c r="Y50" s="138">
        <f t="shared" si="0"/>
        <v>0</v>
      </c>
      <c r="AA50" s="149"/>
    </row>
    <row r="51" spans="1:27" ht="33" customHeight="1" thickBot="1">
      <c r="A51" s="59" t="s">
        <v>75</v>
      </c>
      <c r="B51" s="60">
        <v>951</v>
      </c>
      <c r="C51" s="61"/>
      <c r="D51" s="61" t="s">
        <v>132</v>
      </c>
      <c r="E51" s="93">
        <v>0</v>
      </c>
      <c r="F51" s="66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8"/>
      <c r="W51" s="69"/>
      <c r="X51" s="93">
        <v>0</v>
      </c>
      <c r="Y51" s="138">
        <v>0</v>
      </c>
      <c r="AA51" s="149"/>
    </row>
    <row r="52" spans="1:27" ht="33" customHeight="1" thickBot="1">
      <c r="A52" s="59" t="s">
        <v>76</v>
      </c>
      <c r="B52" s="60">
        <v>951</v>
      </c>
      <c r="C52" s="61"/>
      <c r="D52" s="61" t="s">
        <v>133</v>
      </c>
      <c r="E52" s="93">
        <v>30</v>
      </c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8"/>
      <c r="W52" s="69"/>
      <c r="X52" s="93">
        <v>0</v>
      </c>
      <c r="Y52" s="138">
        <f t="shared" si="0"/>
        <v>0</v>
      </c>
      <c r="AA52" s="152"/>
    </row>
    <row r="53" spans="1:27" ht="36.75" customHeight="1" thickBot="1">
      <c r="A53" s="83" t="s">
        <v>221</v>
      </c>
      <c r="B53" s="15">
        <v>951</v>
      </c>
      <c r="C53" s="9"/>
      <c r="D53" s="9" t="s">
        <v>134</v>
      </c>
      <c r="E53" s="94">
        <f>E54</f>
        <v>50</v>
      </c>
      <c r="F53" s="66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8"/>
      <c r="W53" s="69"/>
      <c r="X53" s="94">
        <f>X54</f>
        <v>0</v>
      </c>
      <c r="Y53" s="138">
        <f t="shared" si="0"/>
        <v>0</v>
      </c>
      <c r="AA53" s="149"/>
    </row>
    <row r="54" spans="1:27" ht="16.5" thickBot="1">
      <c r="A54" s="120" t="s">
        <v>17</v>
      </c>
      <c r="B54" s="121">
        <v>951</v>
      </c>
      <c r="C54" s="122"/>
      <c r="D54" s="121" t="s">
        <v>134</v>
      </c>
      <c r="E54" s="123">
        <f>E55+E56</f>
        <v>50</v>
      </c>
      <c r="F54" s="66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8"/>
      <c r="W54" s="69"/>
      <c r="X54" s="123">
        <f>X55+X56</f>
        <v>0</v>
      </c>
      <c r="Y54" s="138">
        <f t="shared" si="0"/>
        <v>0</v>
      </c>
      <c r="AA54" s="149"/>
    </row>
    <row r="55" spans="1:27" ht="34.5" customHeight="1" thickBot="1">
      <c r="A55" s="59" t="s">
        <v>35</v>
      </c>
      <c r="B55" s="60">
        <v>951</v>
      </c>
      <c r="C55" s="61"/>
      <c r="D55" s="61" t="s">
        <v>135</v>
      </c>
      <c r="E55" s="93">
        <v>0</v>
      </c>
      <c r="F55" s="66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8"/>
      <c r="W55" s="69"/>
      <c r="X55" s="93">
        <v>0</v>
      </c>
      <c r="Y55" s="138">
        <v>0</v>
      </c>
      <c r="AA55" s="149"/>
    </row>
    <row r="56" spans="1:27" ht="32.25" thickBot="1">
      <c r="A56" s="59" t="s">
        <v>36</v>
      </c>
      <c r="B56" s="60">
        <v>951</v>
      </c>
      <c r="C56" s="61"/>
      <c r="D56" s="61" t="s">
        <v>136</v>
      </c>
      <c r="E56" s="93">
        <v>50</v>
      </c>
      <c r="F56" s="66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8"/>
      <c r="W56" s="69"/>
      <c r="X56" s="93">
        <v>0</v>
      </c>
      <c r="Y56" s="138">
        <f t="shared" si="0"/>
        <v>0</v>
      </c>
      <c r="AA56" s="152"/>
    </row>
    <row r="57" spans="1:27" ht="35.25" customHeight="1" thickBot="1">
      <c r="A57" s="83" t="s">
        <v>276</v>
      </c>
      <c r="B57" s="15">
        <v>951</v>
      </c>
      <c r="C57" s="9"/>
      <c r="D57" s="9" t="s">
        <v>137</v>
      </c>
      <c r="E57" s="94">
        <f>E58</f>
        <v>0</v>
      </c>
      <c r="F57" s="66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8"/>
      <c r="W57" s="69"/>
      <c r="X57" s="94">
        <f>X58</f>
        <v>0</v>
      </c>
      <c r="Y57" s="138">
        <v>0</v>
      </c>
      <c r="AA57" s="149"/>
    </row>
    <row r="58" spans="1:27" ht="16.5" thickBot="1">
      <c r="A58" s="120" t="s">
        <v>17</v>
      </c>
      <c r="B58" s="121">
        <v>951</v>
      </c>
      <c r="C58" s="122"/>
      <c r="D58" s="121" t="s">
        <v>137</v>
      </c>
      <c r="E58" s="123">
        <f>E59+E60+E61</f>
        <v>0</v>
      </c>
      <c r="F58" s="66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8"/>
      <c r="W58" s="69"/>
      <c r="X58" s="123">
        <f>X59+X60+X61</f>
        <v>0</v>
      </c>
      <c r="Y58" s="138">
        <v>0</v>
      </c>
      <c r="AA58" s="149"/>
    </row>
    <row r="59" spans="1:27" ht="49.5" customHeight="1" thickBot="1">
      <c r="A59" s="59" t="s">
        <v>40</v>
      </c>
      <c r="B59" s="60">
        <v>951</v>
      </c>
      <c r="C59" s="61"/>
      <c r="D59" s="61" t="s">
        <v>138</v>
      </c>
      <c r="E59" s="93">
        <v>0</v>
      </c>
      <c r="F59" s="66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8"/>
      <c r="W59" s="69"/>
      <c r="X59" s="93">
        <v>0</v>
      </c>
      <c r="Y59" s="138">
        <v>0</v>
      </c>
      <c r="AA59" s="149"/>
    </row>
    <row r="60" spans="1:27" ht="35.25" customHeight="1" thickBot="1">
      <c r="A60" s="59" t="s">
        <v>41</v>
      </c>
      <c r="B60" s="60">
        <v>951</v>
      </c>
      <c r="C60" s="61"/>
      <c r="D60" s="61" t="s">
        <v>248</v>
      </c>
      <c r="E60" s="93">
        <v>0</v>
      </c>
      <c r="F60" s="66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8"/>
      <c r="W60" s="69"/>
      <c r="X60" s="93">
        <v>0</v>
      </c>
      <c r="Y60" s="138">
        <v>0</v>
      </c>
      <c r="AA60" s="149"/>
    </row>
    <row r="61" spans="1:27" ht="35.25" customHeight="1" thickBot="1">
      <c r="A61" s="59" t="s">
        <v>90</v>
      </c>
      <c r="B61" s="60">
        <v>951</v>
      </c>
      <c r="C61" s="61"/>
      <c r="D61" s="61" t="s">
        <v>239</v>
      </c>
      <c r="E61" s="93">
        <v>0</v>
      </c>
      <c r="F61" s="66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8"/>
      <c r="W61" s="69"/>
      <c r="X61" s="93">
        <v>0</v>
      </c>
      <c r="Y61" s="138">
        <v>0</v>
      </c>
      <c r="AA61" s="149"/>
    </row>
    <row r="62" spans="1:27" ht="33" customHeight="1" thickBot="1">
      <c r="A62" s="83" t="s">
        <v>212</v>
      </c>
      <c r="B62" s="15">
        <v>951</v>
      </c>
      <c r="C62" s="9"/>
      <c r="D62" s="9" t="s">
        <v>139</v>
      </c>
      <c r="E62" s="94">
        <f>E63</f>
        <v>6000</v>
      </c>
      <c r="F62" s="66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8"/>
      <c r="W62" s="69"/>
      <c r="X62" s="94">
        <f>X63</f>
        <v>0</v>
      </c>
      <c r="Y62" s="138">
        <f t="shared" si="0"/>
        <v>0</v>
      </c>
      <c r="AA62" s="149"/>
    </row>
    <row r="63" spans="1:27" ht="16.5" thickBot="1">
      <c r="A63" s="120" t="s">
        <v>17</v>
      </c>
      <c r="B63" s="121">
        <v>951</v>
      </c>
      <c r="C63" s="122"/>
      <c r="D63" s="121" t="s">
        <v>139</v>
      </c>
      <c r="E63" s="123">
        <f>E64+E65+E66</f>
        <v>6000</v>
      </c>
      <c r="F63" s="66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8"/>
      <c r="W63" s="69"/>
      <c r="X63" s="123">
        <f>X64+X65+X66</f>
        <v>0</v>
      </c>
      <c r="Y63" s="138">
        <f t="shared" si="0"/>
        <v>0</v>
      </c>
      <c r="AA63" s="149"/>
    </row>
    <row r="64" spans="1:27" ht="48" thickBot="1">
      <c r="A64" s="59" t="s">
        <v>42</v>
      </c>
      <c r="B64" s="60">
        <v>951</v>
      </c>
      <c r="C64" s="61"/>
      <c r="D64" s="61" t="s">
        <v>140</v>
      </c>
      <c r="E64" s="93">
        <v>0</v>
      </c>
      <c r="F64" s="66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8"/>
      <c r="W64" s="69"/>
      <c r="X64" s="93">
        <v>0</v>
      </c>
      <c r="Y64" s="138">
        <v>0</v>
      </c>
      <c r="AA64" s="149"/>
    </row>
    <row r="65" spans="1:27" ht="79.5" thickBot="1">
      <c r="A65" s="124" t="s">
        <v>86</v>
      </c>
      <c r="B65" s="60">
        <v>951</v>
      </c>
      <c r="C65" s="61"/>
      <c r="D65" s="61" t="s">
        <v>141</v>
      </c>
      <c r="E65" s="93">
        <v>4800</v>
      </c>
      <c r="F65" s="66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8"/>
      <c r="W65" s="69"/>
      <c r="X65" s="93">
        <v>0</v>
      </c>
      <c r="Y65" s="138">
        <f t="shared" si="0"/>
        <v>0</v>
      </c>
      <c r="AA65" s="152"/>
    </row>
    <row r="66" spans="1:27" ht="95.25" thickBot="1">
      <c r="A66" s="124" t="s">
        <v>240</v>
      </c>
      <c r="B66" s="60">
        <v>951</v>
      </c>
      <c r="C66" s="61"/>
      <c r="D66" s="61" t="s">
        <v>241</v>
      </c>
      <c r="E66" s="93">
        <v>1200</v>
      </c>
      <c r="F66" s="66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8"/>
      <c r="W66" s="69"/>
      <c r="X66" s="93">
        <v>0</v>
      </c>
      <c r="Y66" s="138">
        <f t="shared" si="0"/>
        <v>0</v>
      </c>
      <c r="AA66" s="152"/>
    </row>
    <row r="67" spans="1:27" ht="66" customHeight="1" thickBot="1">
      <c r="A67" s="83" t="s">
        <v>277</v>
      </c>
      <c r="B67" s="15">
        <v>951</v>
      </c>
      <c r="C67" s="11"/>
      <c r="D67" s="9" t="s">
        <v>142</v>
      </c>
      <c r="E67" s="94">
        <f>E68</f>
        <v>26729</v>
      </c>
      <c r="F67" s="66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8"/>
      <c r="W67" s="69"/>
      <c r="X67" s="94">
        <f>X68</f>
        <v>1489.9859999999999</v>
      </c>
      <c r="Y67" s="138">
        <f t="shared" si="0"/>
        <v>5.574417299562272</v>
      </c>
      <c r="AA67" s="149"/>
    </row>
    <row r="68" spans="1:27" ht="16.5" thickBot="1">
      <c r="A68" s="120" t="s">
        <v>17</v>
      </c>
      <c r="B68" s="121">
        <v>951</v>
      </c>
      <c r="C68" s="122"/>
      <c r="D68" s="121" t="s">
        <v>142</v>
      </c>
      <c r="E68" s="123">
        <f>E69+E72+E70+E71+E73</f>
        <v>26729</v>
      </c>
      <c r="F68" s="66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8"/>
      <c r="W68" s="69"/>
      <c r="X68" s="123">
        <f>X69+X72+X70+X71+X73</f>
        <v>1489.9859999999999</v>
      </c>
      <c r="Y68" s="138">
        <f t="shared" si="0"/>
        <v>5.574417299562272</v>
      </c>
      <c r="AA68" s="149"/>
    </row>
    <row r="69" spans="1:27" ht="49.5" customHeight="1" thickBot="1">
      <c r="A69" s="59" t="s">
        <v>39</v>
      </c>
      <c r="B69" s="60">
        <v>951</v>
      </c>
      <c r="C69" s="61"/>
      <c r="D69" s="61" t="s">
        <v>143</v>
      </c>
      <c r="E69" s="93">
        <v>0</v>
      </c>
      <c r="F69" s="66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8"/>
      <c r="W69" s="69"/>
      <c r="X69" s="93">
        <v>0</v>
      </c>
      <c r="Y69" s="138">
        <v>0</v>
      </c>
      <c r="AA69" s="149"/>
    </row>
    <row r="70" spans="1:27" ht="49.5" customHeight="1" thickBot="1">
      <c r="A70" s="59" t="s">
        <v>99</v>
      </c>
      <c r="B70" s="60">
        <v>951</v>
      </c>
      <c r="C70" s="61"/>
      <c r="D70" s="61" t="s">
        <v>144</v>
      </c>
      <c r="E70" s="93">
        <v>4342.947</v>
      </c>
      <c r="F70" s="66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8"/>
      <c r="W70" s="69"/>
      <c r="X70" s="93">
        <v>872.526</v>
      </c>
      <c r="Y70" s="138">
        <f t="shared" si="0"/>
        <v>20.090643519250868</v>
      </c>
      <c r="AA70" s="153"/>
    </row>
    <row r="71" spans="1:27" ht="49.5" customHeight="1" thickBot="1">
      <c r="A71" s="59" t="s">
        <v>100</v>
      </c>
      <c r="B71" s="60">
        <v>951</v>
      </c>
      <c r="C71" s="61"/>
      <c r="D71" s="61" t="s">
        <v>145</v>
      </c>
      <c r="E71" s="93">
        <v>6881.048</v>
      </c>
      <c r="F71" s="66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8"/>
      <c r="W71" s="69"/>
      <c r="X71" s="93">
        <v>617.46</v>
      </c>
      <c r="Y71" s="138">
        <f t="shared" si="0"/>
        <v>8.97334243272246</v>
      </c>
      <c r="AA71" s="152"/>
    </row>
    <row r="72" spans="1:27" ht="32.25" customHeight="1" thickBot="1">
      <c r="A72" s="124" t="s">
        <v>87</v>
      </c>
      <c r="B72" s="60">
        <v>951</v>
      </c>
      <c r="C72" s="61"/>
      <c r="D72" s="61" t="s">
        <v>146</v>
      </c>
      <c r="E72" s="93">
        <v>12404</v>
      </c>
      <c r="F72" s="66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8"/>
      <c r="W72" s="69"/>
      <c r="X72" s="93">
        <v>0</v>
      </c>
      <c r="Y72" s="138">
        <f t="shared" si="0"/>
        <v>0</v>
      </c>
      <c r="AA72" s="152"/>
    </row>
    <row r="73" spans="1:27" ht="66.75" customHeight="1" thickBot="1">
      <c r="A73" s="124" t="s">
        <v>243</v>
      </c>
      <c r="B73" s="60">
        <v>951</v>
      </c>
      <c r="C73" s="61"/>
      <c r="D73" s="61" t="s">
        <v>242</v>
      </c>
      <c r="E73" s="93">
        <v>3101.005</v>
      </c>
      <c r="F73" s="66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8"/>
      <c r="W73" s="69"/>
      <c r="X73" s="93">
        <v>0</v>
      </c>
      <c r="Y73" s="138">
        <f aca="true" t="shared" si="3" ref="Y73:Y136">X73/E73*100</f>
        <v>0</v>
      </c>
      <c r="AA73" s="152"/>
    </row>
    <row r="74" spans="1:27" ht="32.25" thickBot="1">
      <c r="A74" s="83" t="s">
        <v>222</v>
      </c>
      <c r="B74" s="15">
        <v>951</v>
      </c>
      <c r="C74" s="9"/>
      <c r="D74" s="9" t="s">
        <v>147</v>
      </c>
      <c r="E74" s="94">
        <f>E75</f>
        <v>80</v>
      </c>
      <c r="F74" s="66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8"/>
      <c r="W74" s="69"/>
      <c r="X74" s="94">
        <f>X75</f>
        <v>0</v>
      </c>
      <c r="Y74" s="138">
        <f t="shared" si="3"/>
        <v>0</v>
      </c>
      <c r="AA74" s="149"/>
    </row>
    <row r="75" spans="1:27" ht="16.5" thickBot="1">
      <c r="A75" s="120" t="s">
        <v>17</v>
      </c>
      <c r="B75" s="121">
        <v>951</v>
      </c>
      <c r="C75" s="122"/>
      <c r="D75" s="121" t="s">
        <v>147</v>
      </c>
      <c r="E75" s="123">
        <f>E76</f>
        <v>80</v>
      </c>
      <c r="F75" s="66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8"/>
      <c r="W75" s="69"/>
      <c r="X75" s="123">
        <f>X76</f>
        <v>0</v>
      </c>
      <c r="Y75" s="138">
        <f t="shared" si="3"/>
        <v>0</v>
      </c>
      <c r="AA75" s="149"/>
    </row>
    <row r="76" spans="1:27" ht="33.75" customHeight="1" thickBot="1">
      <c r="A76" s="63" t="s">
        <v>48</v>
      </c>
      <c r="B76" s="60">
        <v>951</v>
      </c>
      <c r="C76" s="61"/>
      <c r="D76" s="61" t="s">
        <v>148</v>
      </c>
      <c r="E76" s="93">
        <v>80</v>
      </c>
      <c r="F76" s="66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8"/>
      <c r="W76" s="69"/>
      <c r="X76" s="93">
        <v>0</v>
      </c>
      <c r="Y76" s="138">
        <f t="shared" si="3"/>
        <v>0</v>
      </c>
      <c r="AA76" s="152"/>
    </row>
    <row r="77" spans="1:27" ht="32.25" thickBot="1">
      <c r="A77" s="83" t="s">
        <v>223</v>
      </c>
      <c r="B77" s="15">
        <v>951</v>
      </c>
      <c r="C77" s="9"/>
      <c r="D77" s="9" t="s">
        <v>149</v>
      </c>
      <c r="E77" s="94">
        <f>E78</f>
        <v>42.4</v>
      </c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8"/>
      <c r="W77" s="69"/>
      <c r="X77" s="94">
        <f>X78</f>
        <v>8</v>
      </c>
      <c r="Y77" s="138">
        <f t="shared" si="3"/>
        <v>18.867924528301888</v>
      </c>
      <c r="AA77" s="149"/>
    </row>
    <row r="78" spans="1:27" ht="16.5" thickBot="1">
      <c r="A78" s="120" t="s">
        <v>17</v>
      </c>
      <c r="B78" s="121">
        <v>951</v>
      </c>
      <c r="C78" s="122"/>
      <c r="D78" s="121" t="s">
        <v>149</v>
      </c>
      <c r="E78" s="123">
        <f>E79</f>
        <v>42.4</v>
      </c>
      <c r="F78" s="6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8"/>
      <c r="W78" s="69"/>
      <c r="X78" s="123">
        <f>X79</f>
        <v>8</v>
      </c>
      <c r="Y78" s="138">
        <f t="shared" si="3"/>
        <v>18.867924528301888</v>
      </c>
      <c r="AA78" s="149"/>
    </row>
    <row r="79" spans="1:27" ht="32.25" thickBot="1">
      <c r="A79" s="63" t="s">
        <v>49</v>
      </c>
      <c r="B79" s="60">
        <v>951</v>
      </c>
      <c r="C79" s="61"/>
      <c r="D79" s="61" t="s">
        <v>150</v>
      </c>
      <c r="E79" s="93">
        <v>42.4</v>
      </c>
      <c r="F79" s="66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8"/>
      <c r="W79" s="69"/>
      <c r="X79" s="93">
        <v>8</v>
      </c>
      <c r="Y79" s="138">
        <f t="shared" si="3"/>
        <v>18.867924528301888</v>
      </c>
      <c r="AA79" s="152"/>
    </row>
    <row r="80" spans="1:27" ht="32.25" thickBot="1">
      <c r="A80" s="8" t="s">
        <v>213</v>
      </c>
      <c r="B80" s="15">
        <v>951</v>
      </c>
      <c r="C80" s="9"/>
      <c r="D80" s="9" t="s">
        <v>151</v>
      </c>
      <c r="E80" s="94">
        <f>E81</f>
        <v>30</v>
      </c>
      <c r="F80" s="66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8"/>
      <c r="W80" s="69"/>
      <c r="X80" s="94">
        <f>X81</f>
        <v>10</v>
      </c>
      <c r="Y80" s="138">
        <f t="shared" si="3"/>
        <v>33.33333333333333</v>
      </c>
      <c r="AA80" s="149"/>
    </row>
    <row r="81" spans="1:27" ht="16.5" thickBot="1">
      <c r="A81" s="120" t="s">
        <v>17</v>
      </c>
      <c r="B81" s="121">
        <v>951</v>
      </c>
      <c r="C81" s="122"/>
      <c r="D81" s="121" t="s">
        <v>151</v>
      </c>
      <c r="E81" s="123">
        <f>E82</f>
        <v>30</v>
      </c>
      <c r="F81" s="66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8"/>
      <c r="W81" s="69"/>
      <c r="X81" s="123">
        <f>X82</f>
        <v>10</v>
      </c>
      <c r="Y81" s="138">
        <f t="shared" si="3"/>
        <v>33.33333333333333</v>
      </c>
      <c r="AA81" s="149"/>
    </row>
    <row r="82" spans="1:27" ht="34.5" customHeight="1" thickBot="1">
      <c r="A82" s="63" t="s">
        <v>50</v>
      </c>
      <c r="B82" s="60">
        <v>951</v>
      </c>
      <c r="C82" s="61"/>
      <c r="D82" s="61" t="s">
        <v>152</v>
      </c>
      <c r="E82" s="93">
        <v>30</v>
      </c>
      <c r="F82" s="66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8"/>
      <c r="W82" s="69"/>
      <c r="X82" s="93">
        <v>10</v>
      </c>
      <c r="Y82" s="138">
        <f t="shared" si="3"/>
        <v>33.33333333333333</v>
      </c>
      <c r="AA82" s="152"/>
    </row>
    <row r="83" spans="1:27" ht="36.75" customHeight="1" thickBot="1">
      <c r="A83" s="65" t="s">
        <v>214</v>
      </c>
      <c r="B83" s="16">
        <v>951</v>
      </c>
      <c r="C83" s="9"/>
      <c r="D83" s="9" t="s">
        <v>153</v>
      </c>
      <c r="E83" s="94">
        <f>E84</f>
        <v>122</v>
      </c>
      <c r="F83" s="66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8"/>
      <c r="W83" s="69"/>
      <c r="X83" s="94">
        <f>X84</f>
        <v>66.15</v>
      </c>
      <c r="Y83" s="138">
        <f t="shared" si="3"/>
        <v>54.22131147540984</v>
      </c>
      <c r="AA83" s="149"/>
    </row>
    <row r="84" spans="1:27" ht="22.5" customHeight="1" thickBot="1">
      <c r="A84" s="120" t="s">
        <v>17</v>
      </c>
      <c r="B84" s="121">
        <v>951</v>
      </c>
      <c r="C84" s="122"/>
      <c r="D84" s="121" t="s">
        <v>153</v>
      </c>
      <c r="E84" s="123">
        <f>E85</f>
        <v>122</v>
      </c>
      <c r="F84" s="66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8"/>
      <c r="W84" s="69"/>
      <c r="X84" s="123">
        <f>X85</f>
        <v>66.15</v>
      </c>
      <c r="Y84" s="138">
        <f t="shared" si="3"/>
        <v>54.22131147540984</v>
      </c>
      <c r="AA84" s="149"/>
    </row>
    <row r="85" spans="1:27" ht="34.5" customHeight="1" thickBot="1">
      <c r="A85" s="63" t="s">
        <v>53</v>
      </c>
      <c r="B85" s="60">
        <v>951</v>
      </c>
      <c r="C85" s="61"/>
      <c r="D85" s="61" t="s">
        <v>154</v>
      </c>
      <c r="E85" s="93">
        <v>122</v>
      </c>
      <c r="F85" s="66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8"/>
      <c r="W85" s="69"/>
      <c r="X85" s="93">
        <v>66.15</v>
      </c>
      <c r="Y85" s="138">
        <f t="shared" si="3"/>
        <v>54.22131147540984</v>
      </c>
      <c r="AA85" s="153"/>
    </row>
    <row r="86" spans="1:27" ht="32.25" thickBot="1">
      <c r="A86" s="12" t="s">
        <v>215</v>
      </c>
      <c r="B86" s="15">
        <v>951</v>
      </c>
      <c r="C86" s="11"/>
      <c r="D86" s="9" t="s">
        <v>155</v>
      </c>
      <c r="E86" s="94">
        <f>E87</f>
        <v>21611</v>
      </c>
      <c r="F86" s="66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8"/>
      <c r="W86" s="69"/>
      <c r="X86" s="94">
        <f>X87</f>
        <v>10402.678</v>
      </c>
      <c r="Y86" s="138">
        <f t="shared" si="3"/>
        <v>48.13603257600296</v>
      </c>
      <c r="AA86" s="149"/>
    </row>
    <row r="87" spans="1:27" ht="16.5" thickBot="1">
      <c r="A87" s="120" t="s">
        <v>17</v>
      </c>
      <c r="B87" s="121">
        <v>951</v>
      </c>
      <c r="C87" s="122"/>
      <c r="D87" s="121" t="s">
        <v>155</v>
      </c>
      <c r="E87" s="123">
        <f>E88+E90</f>
        <v>21611</v>
      </c>
      <c r="F87" s="66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8"/>
      <c r="W87" s="69"/>
      <c r="X87" s="123">
        <f>X88+X90</f>
        <v>10402.678</v>
      </c>
      <c r="Y87" s="138">
        <f t="shared" si="3"/>
        <v>48.13603257600296</v>
      </c>
      <c r="AA87" s="149"/>
    </row>
    <row r="88" spans="1:27" ht="16.5" thickBot="1">
      <c r="A88" s="5" t="s">
        <v>27</v>
      </c>
      <c r="B88" s="17">
        <v>951</v>
      </c>
      <c r="C88" s="6"/>
      <c r="D88" s="6" t="s">
        <v>156</v>
      </c>
      <c r="E88" s="98">
        <f>E89</f>
        <v>300</v>
      </c>
      <c r="F88" s="66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8"/>
      <c r="W88" s="69"/>
      <c r="X88" s="98">
        <f>X89</f>
        <v>0</v>
      </c>
      <c r="Y88" s="138">
        <f t="shared" si="3"/>
        <v>0</v>
      </c>
      <c r="AA88" s="149"/>
    </row>
    <row r="89" spans="1:27" ht="32.25" thickBot="1">
      <c r="A89" s="63" t="s">
        <v>44</v>
      </c>
      <c r="B89" s="60">
        <v>951</v>
      </c>
      <c r="C89" s="61"/>
      <c r="D89" s="61" t="s">
        <v>157</v>
      </c>
      <c r="E89" s="93">
        <v>300</v>
      </c>
      <c r="F89" s="66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8"/>
      <c r="W89" s="69"/>
      <c r="X89" s="93">
        <v>0</v>
      </c>
      <c r="Y89" s="138">
        <f t="shared" si="3"/>
        <v>0</v>
      </c>
      <c r="AA89" s="152"/>
    </row>
    <row r="90" spans="1:27" ht="19.5" customHeight="1" thickBot="1">
      <c r="A90" s="56" t="s">
        <v>45</v>
      </c>
      <c r="B90" s="17">
        <v>951</v>
      </c>
      <c r="C90" s="6"/>
      <c r="D90" s="6" t="s">
        <v>158</v>
      </c>
      <c r="E90" s="98">
        <f>SUM(E91:E95)</f>
        <v>21311</v>
      </c>
      <c r="F90" s="66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8"/>
      <c r="W90" s="69"/>
      <c r="X90" s="98">
        <f>SUM(X91:X95)</f>
        <v>10402.678</v>
      </c>
      <c r="Y90" s="138">
        <f t="shared" si="3"/>
        <v>48.81365491999437</v>
      </c>
      <c r="AA90" s="149"/>
    </row>
    <row r="91" spans="1:27" ht="32.25" thickBot="1">
      <c r="A91" s="59" t="s">
        <v>46</v>
      </c>
      <c r="B91" s="60">
        <v>951</v>
      </c>
      <c r="C91" s="61"/>
      <c r="D91" s="61" t="s">
        <v>159</v>
      </c>
      <c r="E91" s="93">
        <v>12597.5</v>
      </c>
      <c r="F91" s="66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8"/>
      <c r="W91" s="69"/>
      <c r="X91" s="93">
        <v>6466.151</v>
      </c>
      <c r="Y91" s="138">
        <f t="shared" si="3"/>
        <v>51.3288430244096</v>
      </c>
      <c r="AA91" s="152"/>
    </row>
    <row r="92" spans="1:27" ht="16.5" thickBot="1">
      <c r="A92" s="63" t="s">
        <v>102</v>
      </c>
      <c r="B92" s="60">
        <v>951</v>
      </c>
      <c r="C92" s="61"/>
      <c r="D92" s="61" t="s">
        <v>160</v>
      </c>
      <c r="E92" s="93">
        <v>0</v>
      </c>
      <c r="F92" s="66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8"/>
      <c r="W92" s="69"/>
      <c r="X92" s="93">
        <v>0</v>
      </c>
      <c r="Y92" s="138">
        <v>0</v>
      </c>
      <c r="AA92" s="149"/>
    </row>
    <row r="93" spans="1:27" ht="32.25" thickBot="1">
      <c r="A93" s="59" t="s">
        <v>47</v>
      </c>
      <c r="B93" s="60">
        <v>951</v>
      </c>
      <c r="C93" s="61"/>
      <c r="D93" s="61" t="s">
        <v>161</v>
      </c>
      <c r="E93" s="93">
        <v>8713.5</v>
      </c>
      <c r="F93" s="66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8"/>
      <c r="W93" s="69"/>
      <c r="X93" s="93">
        <v>3936.527</v>
      </c>
      <c r="Y93" s="138">
        <f t="shared" si="3"/>
        <v>45.177334021920004</v>
      </c>
      <c r="AA93" s="152"/>
    </row>
    <row r="94" spans="1:27" ht="32.25" thickBot="1">
      <c r="A94" s="59" t="s">
        <v>205</v>
      </c>
      <c r="B94" s="60">
        <v>951</v>
      </c>
      <c r="C94" s="61"/>
      <c r="D94" s="61" t="s">
        <v>206</v>
      </c>
      <c r="E94" s="93">
        <v>0</v>
      </c>
      <c r="F94" s="66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8"/>
      <c r="W94" s="69"/>
      <c r="X94" s="93">
        <v>0</v>
      </c>
      <c r="Y94" s="138">
        <v>0</v>
      </c>
      <c r="AA94" s="149"/>
    </row>
    <row r="95" spans="1:27" ht="16.5" thickBot="1">
      <c r="A95" s="108" t="s">
        <v>105</v>
      </c>
      <c r="B95" s="60">
        <v>951</v>
      </c>
      <c r="C95" s="61"/>
      <c r="D95" s="61" t="s">
        <v>162</v>
      </c>
      <c r="E95" s="93">
        <v>0</v>
      </c>
      <c r="F95" s="66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8"/>
      <c r="W95" s="69"/>
      <c r="X95" s="93">
        <v>0</v>
      </c>
      <c r="Y95" s="138">
        <v>0</v>
      </c>
      <c r="AA95" s="149"/>
    </row>
    <row r="96" spans="1:27" ht="35.25" customHeight="1" thickBot="1">
      <c r="A96" s="83" t="s">
        <v>216</v>
      </c>
      <c r="B96" s="15">
        <v>951</v>
      </c>
      <c r="C96" s="9"/>
      <c r="D96" s="9" t="s">
        <v>163</v>
      </c>
      <c r="E96" s="94">
        <f>E97</f>
        <v>10</v>
      </c>
      <c r="F96" s="66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8"/>
      <c r="W96" s="69"/>
      <c r="X96" s="94">
        <f>X97</f>
        <v>0</v>
      </c>
      <c r="Y96" s="138">
        <f t="shared" si="3"/>
        <v>0</v>
      </c>
      <c r="AA96" s="149"/>
    </row>
    <row r="97" spans="1:27" ht="16.5" thickBot="1">
      <c r="A97" s="120" t="s">
        <v>17</v>
      </c>
      <c r="B97" s="121">
        <v>951</v>
      </c>
      <c r="C97" s="122"/>
      <c r="D97" s="121" t="s">
        <v>163</v>
      </c>
      <c r="E97" s="123">
        <f>E98+E99</f>
        <v>10</v>
      </c>
      <c r="F97" s="66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8"/>
      <c r="W97" s="69"/>
      <c r="X97" s="123">
        <f>X98+X99</f>
        <v>0</v>
      </c>
      <c r="Y97" s="138">
        <f t="shared" si="3"/>
        <v>0</v>
      </c>
      <c r="AA97" s="149"/>
    </row>
    <row r="98" spans="1:27" ht="34.5" customHeight="1" thickBot="1">
      <c r="A98" s="59" t="s">
        <v>37</v>
      </c>
      <c r="B98" s="60">
        <v>951</v>
      </c>
      <c r="C98" s="61"/>
      <c r="D98" s="61" t="s">
        <v>164</v>
      </c>
      <c r="E98" s="93">
        <v>10</v>
      </c>
      <c r="F98" s="66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8"/>
      <c r="W98" s="69"/>
      <c r="X98" s="93">
        <v>0</v>
      </c>
      <c r="Y98" s="138">
        <f t="shared" si="3"/>
        <v>0</v>
      </c>
      <c r="AA98" s="152"/>
    </row>
    <row r="99" spans="1:27" ht="34.5" customHeight="1" thickBot="1">
      <c r="A99" s="59" t="s">
        <v>220</v>
      </c>
      <c r="B99" s="60">
        <v>951</v>
      </c>
      <c r="C99" s="61"/>
      <c r="D99" s="61" t="s">
        <v>219</v>
      </c>
      <c r="E99" s="93">
        <v>0</v>
      </c>
      <c r="F99" s="66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8"/>
      <c r="W99" s="69"/>
      <c r="X99" s="93">
        <v>0</v>
      </c>
      <c r="Y99" s="138">
        <v>0</v>
      </c>
      <c r="AA99" s="149"/>
    </row>
    <row r="100" spans="1:27" ht="49.5" customHeight="1" thickBot="1">
      <c r="A100" s="83" t="s">
        <v>217</v>
      </c>
      <c r="B100" s="15">
        <v>951</v>
      </c>
      <c r="C100" s="9"/>
      <c r="D100" s="9" t="s">
        <v>267</v>
      </c>
      <c r="E100" s="94">
        <f>E101</f>
        <v>18006.665999999997</v>
      </c>
      <c r="F100" s="66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8"/>
      <c r="W100" s="69"/>
      <c r="X100" s="94">
        <f>X101</f>
        <v>346.40599999999995</v>
      </c>
      <c r="Y100" s="138">
        <f t="shared" si="3"/>
        <v>1.9237653433456254</v>
      </c>
      <c r="AA100" s="149"/>
    </row>
    <row r="101" spans="1:27" ht="25.5" customHeight="1" thickBot="1">
      <c r="A101" s="120" t="s">
        <v>17</v>
      </c>
      <c r="B101" s="81">
        <v>951</v>
      </c>
      <c r="C101" s="82"/>
      <c r="D101" s="82" t="s">
        <v>267</v>
      </c>
      <c r="E101" s="107">
        <f>E102+E103+E104+E105+E106+E107</f>
        <v>18006.665999999997</v>
      </c>
      <c r="F101" s="66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8"/>
      <c r="W101" s="69"/>
      <c r="X101" s="107">
        <f>X102+X103+X104+X105+X106+X107</f>
        <v>346.40599999999995</v>
      </c>
      <c r="Y101" s="138">
        <f t="shared" si="3"/>
        <v>1.9237653433456254</v>
      </c>
      <c r="AA101" s="149"/>
    </row>
    <row r="102" spans="1:27" ht="34.5" customHeight="1" thickBot="1">
      <c r="A102" s="59" t="s">
        <v>92</v>
      </c>
      <c r="B102" s="60">
        <v>951</v>
      </c>
      <c r="C102" s="61"/>
      <c r="D102" s="61" t="s">
        <v>165</v>
      </c>
      <c r="E102" s="93">
        <v>7301.842</v>
      </c>
      <c r="F102" s="66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8"/>
      <c r="W102" s="69"/>
      <c r="X102" s="93">
        <v>44.489</v>
      </c>
      <c r="Y102" s="138">
        <f t="shared" si="3"/>
        <v>0.6092846161283687</v>
      </c>
      <c r="AA102" s="152"/>
    </row>
    <row r="103" spans="1:27" ht="36.75" customHeight="1" thickBot="1">
      <c r="A103" s="59" t="s">
        <v>104</v>
      </c>
      <c r="B103" s="60">
        <v>951</v>
      </c>
      <c r="C103" s="61"/>
      <c r="D103" s="61" t="s">
        <v>166</v>
      </c>
      <c r="E103" s="93">
        <v>600.706</v>
      </c>
      <c r="F103" s="66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8"/>
      <c r="W103" s="69"/>
      <c r="X103" s="93">
        <v>301.917</v>
      </c>
      <c r="Y103" s="138">
        <f t="shared" si="3"/>
        <v>50.260360309369304</v>
      </c>
      <c r="AA103" s="153"/>
    </row>
    <row r="104" spans="1:27" ht="36.75" customHeight="1" thickBot="1">
      <c r="A104" s="59" t="s">
        <v>264</v>
      </c>
      <c r="B104" s="60">
        <v>951</v>
      </c>
      <c r="C104" s="61"/>
      <c r="D104" s="61" t="s">
        <v>263</v>
      </c>
      <c r="E104" s="93">
        <v>827.985</v>
      </c>
      <c r="F104" s="66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8"/>
      <c r="W104" s="69"/>
      <c r="X104" s="93">
        <v>0</v>
      </c>
      <c r="Y104" s="138">
        <f t="shared" si="3"/>
        <v>0</v>
      </c>
      <c r="AA104" s="152"/>
    </row>
    <row r="105" spans="1:27" ht="45.75" customHeight="1" thickBot="1">
      <c r="A105" s="59" t="s">
        <v>266</v>
      </c>
      <c r="B105" s="60">
        <v>951</v>
      </c>
      <c r="C105" s="61"/>
      <c r="D105" s="61" t="s">
        <v>265</v>
      </c>
      <c r="E105" s="93">
        <v>3311</v>
      </c>
      <c r="F105" s="66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8"/>
      <c r="W105" s="69"/>
      <c r="X105" s="93">
        <v>0</v>
      </c>
      <c r="Y105" s="138">
        <f t="shared" si="3"/>
        <v>0</v>
      </c>
      <c r="AA105" s="152"/>
    </row>
    <row r="106" spans="1:27" ht="53.25" customHeight="1" thickBot="1">
      <c r="A106" s="59" t="s">
        <v>281</v>
      </c>
      <c r="B106" s="60">
        <v>951</v>
      </c>
      <c r="C106" s="61"/>
      <c r="D106" s="61" t="s">
        <v>279</v>
      </c>
      <c r="E106" s="93">
        <v>4771.96</v>
      </c>
      <c r="F106" s="66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8"/>
      <c r="W106" s="69"/>
      <c r="X106" s="93">
        <v>0</v>
      </c>
      <c r="Y106" s="138">
        <f t="shared" si="3"/>
        <v>0</v>
      </c>
      <c r="AA106" s="152"/>
    </row>
    <row r="107" spans="1:27" ht="52.5" customHeight="1" thickBot="1">
      <c r="A107" s="59" t="s">
        <v>280</v>
      </c>
      <c r="B107" s="60">
        <v>951</v>
      </c>
      <c r="C107" s="61"/>
      <c r="D107" s="61" t="s">
        <v>278</v>
      </c>
      <c r="E107" s="93">
        <v>1193.173</v>
      </c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8"/>
      <c r="W107" s="69"/>
      <c r="X107" s="93">
        <v>0</v>
      </c>
      <c r="Y107" s="138">
        <f t="shared" si="3"/>
        <v>0</v>
      </c>
      <c r="AA107" s="152"/>
    </row>
    <row r="108" spans="1:27" ht="48.75" customHeight="1" thickBot="1">
      <c r="A108" s="83" t="s">
        <v>218</v>
      </c>
      <c r="B108" s="15">
        <v>951</v>
      </c>
      <c r="C108" s="9"/>
      <c r="D108" s="9" t="s">
        <v>178</v>
      </c>
      <c r="E108" s="94">
        <f>E109</f>
        <v>11548.399000000001</v>
      </c>
      <c r="F108" s="66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8"/>
      <c r="W108" s="69"/>
      <c r="X108" s="94">
        <f>X109</f>
        <v>5954.286</v>
      </c>
      <c r="Y108" s="138">
        <f t="shared" si="3"/>
        <v>51.559406632902096</v>
      </c>
      <c r="AA108" s="149"/>
    </row>
    <row r="109" spans="1:27" ht="38.25" customHeight="1" thickBot="1">
      <c r="A109" s="120" t="s">
        <v>17</v>
      </c>
      <c r="B109" s="81">
        <v>951</v>
      </c>
      <c r="C109" s="82"/>
      <c r="D109" s="82" t="s">
        <v>178</v>
      </c>
      <c r="E109" s="107">
        <f>E112+E110+E111+E113</f>
        <v>11548.399000000001</v>
      </c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8"/>
      <c r="W109" s="69"/>
      <c r="X109" s="107">
        <f>X112+X110+X111+X113</f>
        <v>5954.286</v>
      </c>
      <c r="Y109" s="138">
        <f t="shared" si="3"/>
        <v>51.559406632902096</v>
      </c>
      <c r="AA109" s="149"/>
    </row>
    <row r="110" spans="1:27" ht="38.25" customHeight="1" thickBot="1">
      <c r="A110" s="59" t="s">
        <v>103</v>
      </c>
      <c r="B110" s="112">
        <v>951</v>
      </c>
      <c r="C110" s="113"/>
      <c r="D110" s="61" t="s">
        <v>228</v>
      </c>
      <c r="E110" s="109">
        <v>4042</v>
      </c>
      <c r="F110" s="66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8"/>
      <c r="W110" s="69"/>
      <c r="X110" s="109">
        <v>2344</v>
      </c>
      <c r="Y110" s="138">
        <f t="shared" si="3"/>
        <v>57.99109351806037</v>
      </c>
      <c r="AA110" s="152"/>
    </row>
    <row r="111" spans="1:27" ht="19.5" customHeight="1" thickBot="1">
      <c r="A111" s="63" t="s">
        <v>102</v>
      </c>
      <c r="B111" s="112">
        <v>951</v>
      </c>
      <c r="C111" s="113"/>
      <c r="D111" s="113" t="s">
        <v>198</v>
      </c>
      <c r="E111" s="109">
        <v>0</v>
      </c>
      <c r="F111" s="66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8"/>
      <c r="W111" s="69"/>
      <c r="X111" s="109">
        <v>0</v>
      </c>
      <c r="Y111" s="138">
        <v>0</v>
      </c>
      <c r="AA111" s="149"/>
    </row>
    <row r="112" spans="1:27" ht="35.25" customHeight="1" thickBot="1">
      <c r="A112" s="59" t="s">
        <v>177</v>
      </c>
      <c r="B112" s="60">
        <v>951</v>
      </c>
      <c r="C112" s="61"/>
      <c r="D112" s="61" t="s">
        <v>197</v>
      </c>
      <c r="E112" s="93">
        <v>7506.399</v>
      </c>
      <c r="F112" s="66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8"/>
      <c r="W112" s="69"/>
      <c r="X112" s="93">
        <v>3610.286</v>
      </c>
      <c r="Y112" s="138">
        <f t="shared" si="3"/>
        <v>48.09611106470626</v>
      </c>
      <c r="AA112" s="152"/>
    </row>
    <row r="113" spans="1:27" ht="17.25" customHeight="1" thickBot="1">
      <c r="A113" s="59" t="s">
        <v>200</v>
      </c>
      <c r="B113" s="60">
        <v>952</v>
      </c>
      <c r="C113" s="61"/>
      <c r="D113" s="61" t="s">
        <v>199</v>
      </c>
      <c r="E113" s="93">
        <v>0</v>
      </c>
      <c r="F113" s="66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8"/>
      <c r="W113" s="69"/>
      <c r="X113" s="93">
        <v>0</v>
      </c>
      <c r="Y113" s="138">
        <v>0</v>
      </c>
      <c r="AA113" s="149"/>
    </row>
    <row r="114" spans="1:27" ht="35.25" customHeight="1" thickBot="1">
      <c r="A114" s="83" t="s">
        <v>224</v>
      </c>
      <c r="B114" s="15">
        <v>951</v>
      </c>
      <c r="C114" s="9"/>
      <c r="D114" s="9" t="s">
        <v>225</v>
      </c>
      <c r="E114" s="94">
        <f>E115</f>
        <v>20</v>
      </c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8"/>
      <c r="W114" s="69"/>
      <c r="X114" s="94">
        <f>X115</f>
        <v>0</v>
      </c>
      <c r="Y114" s="138">
        <f t="shared" si="3"/>
        <v>0</v>
      </c>
      <c r="AA114" s="149"/>
    </row>
    <row r="115" spans="1:27" ht="17.25" customHeight="1" thickBot="1">
      <c r="A115" s="120" t="s">
        <v>17</v>
      </c>
      <c r="B115" s="81">
        <v>951</v>
      </c>
      <c r="C115" s="82"/>
      <c r="D115" s="82" t="s">
        <v>226</v>
      </c>
      <c r="E115" s="107">
        <f>E116+E117</f>
        <v>20</v>
      </c>
      <c r="F115" s="66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8"/>
      <c r="W115" s="69"/>
      <c r="X115" s="107">
        <f>X116+X117</f>
        <v>0</v>
      </c>
      <c r="Y115" s="138">
        <f t="shared" si="3"/>
        <v>0</v>
      </c>
      <c r="AA115" s="149"/>
    </row>
    <row r="116" spans="1:27" ht="17.25" customHeight="1" thickBot="1">
      <c r="A116" s="59" t="s">
        <v>103</v>
      </c>
      <c r="B116" s="112">
        <v>951</v>
      </c>
      <c r="C116" s="113"/>
      <c r="D116" s="113" t="s">
        <v>226</v>
      </c>
      <c r="E116" s="109">
        <v>20</v>
      </c>
      <c r="F116" s="66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8"/>
      <c r="W116" s="69"/>
      <c r="X116" s="109">
        <v>0</v>
      </c>
      <c r="Y116" s="138">
        <f t="shared" si="3"/>
        <v>0</v>
      </c>
      <c r="AA116" s="152"/>
    </row>
    <row r="117" spans="1:27" ht="17.25" customHeight="1" thickBot="1">
      <c r="A117" s="63" t="s">
        <v>102</v>
      </c>
      <c r="B117" s="112">
        <v>953</v>
      </c>
      <c r="C117" s="113"/>
      <c r="D117" s="113" t="s">
        <v>227</v>
      </c>
      <c r="E117" s="109">
        <v>0</v>
      </c>
      <c r="F117" s="66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8"/>
      <c r="W117" s="69"/>
      <c r="X117" s="109">
        <v>0</v>
      </c>
      <c r="Y117" s="138">
        <v>0</v>
      </c>
      <c r="AA117" s="149"/>
    </row>
    <row r="118" spans="1:27" ht="33" customHeight="1" thickBot="1">
      <c r="A118" s="83" t="s">
        <v>249</v>
      </c>
      <c r="B118" s="15">
        <v>951</v>
      </c>
      <c r="C118" s="9"/>
      <c r="D118" s="9" t="s">
        <v>250</v>
      </c>
      <c r="E118" s="94">
        <f>E119</f>
        <v>5770</v>
      </c>
      <c r="F118" s="66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8"/>
      <c r="W118" s="69"/>
      <c r="X118" s="94">
        <f>X119</f>
        <v>2653.03</v>
      </c>
      <c r="Y118" s="138">
        <f t="shared" si="3"/>
        <v>45.97972270363952</v>
      </c>
      <c r="AA118" s="149"/>
    </row>
    <row r="119" spans="1:27" ht="17.25" customHeight="1" thickBot="1">
      <c r="A119" s="120" t="s">
        <v>17</v>
      </c>
      <c r="B119" s="81">
        <v>951</v>
      </c>
      <c r="C119" s="82"/>
      <c r="D119" s="82" t="s">
        <v>251</v>
      </c>
      <c r="E119" s="107">
        <f>E120</f>
        <v>5770</v>
      </c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8"/>
      <c r="W119" s="69"/>
      <c r="X119" s="107">
        <f>X120</f>
        <v>2653.03</v>
      </c>
      <c r="Y119" s="138">
        <f t="shared" si="3"/>
        <v>45.97972270363952</v>
      </c>
      <c r="AA119" s="149"/>
    </row>
    <row r="120" spans="1:27" ht="17.25" customHeight="1" thickBot="1">
      <c r="A120" s="59" t="s">
        <v>252</v>
      </c>
      <c r="B120" s="112">
        <v>951</v>
      </c>
      <c r="C120" s="113"/>
      <c r="D120" s="113" t="s">
        <v>251</v>
      </c>
      <c r="E120" s="109">
        <v>5770</v>
      </c>
      <c r="F120" s="66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8"/>
      <c r="W120" s="69"/>
      <c r="X120" s="109">
        <v>2653.03</v>
      </c>
      <c r="Y120" s="138">
        <f t="shared" si="3"/>
        <v>45.97972270363952</v>
      </c>
      <c r="AA120" s="154"/>
    </row>
    <row r="121" spans="1:27" ht="36.75" customHeight="1" thickBot="1">
      <c r="A121" s="83" t="s">
        <v>255</v>
      </c>
      <c r="B121" s="15">
        <v>951</v>
      </c>
      <c r="C121" s="9"/>
      <c r="D121" s="9" t="s">
        <v>253</v>
      </c>
      <c r="E121" s="94">
        <f>E122</f>
        <v>10</v>
      </c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8"/>
      <c r="W121" s="69"/>
      <c r="X121" s="94">
        <f>X122</f>
        <v>0</v>
      </c>
      <c r="Y121" s="138">
        <f t="shared" si="3"/>
        <v>0</v>
      </c>
      <c r="AA121" s="149"/>
    </row>
    <row r="122" spans="1:27" ht="17.25" customHeight="1" thickBot="1">
      <c r="A122" s="120" t="s">
        <v>17</v>
      </c>
      <c r="B122" s="81">
        <v>951</v>
      </c>
      <c r="C122" s="82"/>
      <c r="D122" s="82" t="s">
        <v>254</v>
      </c>
      <c r="E122" s="107">
        <f>E123</f>
        <v>10</v>
      </c>
      <c r="F122" s="66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8"/>
      <c r="W122" s="69"/>
      <c r="X122" s="107">
        <f>X123</f>
        <v>0</v>
      </c>
      <c r="Y122" s="138">
        <f t="shared" si="3"/>
        <v>0</v>
      </c>
      <c r="AA122" s="149"/>
    </row>
    <row r="123" spans="1:27" ht="17.25" customHeight="1" thickBot="1">
      <c r="A123" s="59" t="s">
        <v>252</v>
      </c>
      <c r="B123" s="112">
        <v>951</v>
      </c>
      <c r="C123" s="113"/>
      <c r="D123" s="113" t="s">
        <v>254</v>
      </c>
      <c r="E123" s="109">
        <v>10</v>
      </c>
      <c r="F123" s="66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8"/>
      <c r="W123" s="69"/>
      <c r="X123" s="109">
        <v>0</v>
      </c>
      <c r="Y123" s="138">
        <f t="shared" si="3"/>
        <v>0</v>
      </c>
      <c r="AA123" s="152"/>
    </row>
    <row r="124" spans="1:27" ht="38.25" customHeight="1" thickBot="1">
      <c r="A124" s="83" t="s">
        <v>258</v>
      </c>
      <c r="B124" s="15">
        <v>951</v>
      </c>
      <c r="C124" s="9"/>
      <c r="D124" s="9" t="s">
        <v>256</v>
      </c>
      <c r="E124" s="94">
        <f>E125</f>
        <v>205</v>
      </c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8"/>
      <c r="W124" s="69"/>
      <c r="X124" s="94">
        <f>X125</f>
        <v>72.21</v>
      </c>
      <c r="Y124" s="138">
        <f t="shared" si="3"/>
        <v>35.224390243902434</v>
      </c>
      <c r="AA124" s="149"/>
    </row>
    <row r="125" spans="1:27" ht="17.25" customHeight="1" thickBot="1">
      <c r="A125" s="120" t="s">
        <v>17</v>
      </c>
      <c r="B125" s="81">
        <v>951</v>
      </c>
      <c r="C125" s="82"/>
      <c r="D125" s="82" t="s">
        <v>257</v>
      </c>
      <c r="E125" s="107">
        <f>E126</f>
        <v>205</v>
      </c>
      <c r="F125" s="66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8"/>
      <c r="W125" s="69"/>
      <c r="X125" s="107">
        <f>X126</f>
        <v>72.21</v>
      </c>
      <c r="Y125" s="138">
        <f t="shared" si="3"/>
        <v>35.224390243902434</v>
      </c>
      <c r="AA125" s="149"/>
    </row>
    <row r="126" spans="1:27" ht="17.25" customHeight="1" thickBot="1">
      <c r="A126" s="59" t="s">
        <v>252</v>
      </c>
      <c r="B126" s="112">
        <v>951</v>
      </c>
      <c r="C126" s="113"/>
      <c r="D126" s="113" t="s">
        <v>257</v>
      </c>
      <c r="E126" s="109">
        <v>205</v>
      </c>
      <c r="F126" s="66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8"/>
      <c r="W126" s="69"/>
      <c r="X126" s="109">
        <v>72.21</v>
      </c>
      <c r="Y126" s="138">
        <f t="shared" si="3"/>
        <v>35.224390243902434</v>
      </c>
      <c r="AA126" s="154"/>
    </row>
    <row r="127" spans="1:27" ht="39" customHeight="1" thickBot="1">
      <c r="A127" s="78" t="s">
        <v>28</v>
      </c>
      <c r="B127" s="76" t="s">
        <v>2</v>
      </c>
      <c r="C127" s="125"/>
      <c r="D127" s="125" t="s">
        <v>167</v>
      </c>
      <c r="E127" s="95">
        <f>E128+E178</f>
        <v>92108.4588</v>
      </c>
      <c r="F127" s="66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8"/>
      <c r="W127" s="69"/>
      <c r="X127" s="95">
        <f>X128+X178</f>
        <v>50582.386999999995</v>
      </c>
      <c r="Y127" s="138">
        <f t="shared" si="3"/>
        <v>54.91611482701304</v>
      </c>
      <c r="AA127" s="149"/>
    </row>
    <row r="128" spans="1:27" ht="35.25" customHeight="1" thickBot="1">
      <c r="A128" s="120" t="s">
        <v>17</v>
      </c>
      <c r="B128" s="121">
        <v>951</v>
      </c>
      <c r="C128" s="122"/>
      <c r="D128" s="121" t="s">
        <v>167</v>
      </c>
      <c r="E128" s="96">
        <f>E129+E130+E134+E138+E141+E142+E150+E152+E161+E163+E165+E167+E169+E171+E173+E175+E158+E136+E140+E154+E156</f>
        <v>87288.905</v>
      </c>
      <c r="F128" s="66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8"/>
      <c r="W128" s="69"/>
      <c r="X128" s="96">
        <f>X129+X130+X134+X138+X141+X142+X150+X152+X161+X163+X165+X167+X169+X171+X173+X175+X158+X136+X140+X154+X156</f>
        <v>47425.543</v>
      </c>
      <c r="Y128" s="138">
        <f t="shared" si="3"/>
        <v>54.33169656556007</v>
      </c>
      <c r="AA128" s="149"/>
    </row>
    <row r="129" spans="1:27" ht="16.5" thickBot="1">
      <c r="A129" s="139" t="s">
        <v>29</v>
      </c>
      <c r="B129" s="112">
        <v>951</v>
      </c>
      <c r="C129" s="113"/>
      <c r="D129" s="113" t="s">
        <v>168</v>
      </c>
      <c r="E129" s="109">
        <v>1850.2</v>
      </c>
      <c r="F129" s="140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2"/>
      <c r="W129" s="143"/>
      <c r="X129" s="109">
        <v>1140.397</v>
      </c>
      <c r="Y129" s="138">
        <f t="shared" si="3"/>
        <v>61.63641768457464</v>
      </c>
      <c r="AA129" s="153"/>
    </row>
    <row r="130" spans="1:27" ht="48" thickBot="1">
      <c r="A130" s="8" t="s">
        <v>5</v>
      </c>
      <c r="B130" s="15">
        <v>951</v>
      </c>
      <c r="C130" s="9"/>
      <c r="D130" s="9" t="s">
        <v>167</v>
      </c>
      <c r="E130" s="94">
        <f>E131+E132+E133</f>
        <v>3197.4</v>
      </c>
      <c r="F130" s="115" t="e">
        <f>#REF!+#REF!+F152+F154+#REF!+#REF!+#REF!+#REF!+#REF!+#REF!+#REF!+F175</f>
        <v>#REF!</v>
      </c>
      <c r="G130" s="23" t="e">
        <f>#REF!+#REF!+G152+G154+#REF!+#REF!+#REF!+#REF!+#REF!+#REF!+#REF!+G175</f>
        <v>#REF!</v>
      </c>
      <c r="H130" s="23" t="e">
        <f>#REF!+#REF!+H152+H154+#REF!+#REF!+#REF!+#REF!+#REF!+#REF!+#REF!+H175</f>
        <v>#REF!</v>
      </c>
      <c r="I130" s="23" t="e">
        <f>#REF!+#REF!+I152+I154+#REF!+#REF!+#REF!+#REF!+#REF!+#REF!+#REF!+I175</f>
        <v>#REF!</v>
      </c>
      <c r="J130" s="23" t="e">
        <f>#REF!+#REF!+J152+J154+#REF!+#REF!+#REF!+#REF!+#REF!+#REF!+#REF!+J175</f>
        <v>#REF!</v>
      </c>
      <c r="K130" s="23" t="e">
        <f>#REF!+#REF!+K152+K154+#REF!+#REF!+#REF!+#REF!+#REF!+#REF!+#REF!+K175</f>
        <v>#REF!</v>
      </c>
      <c r="L130" s="23" t="e">
        <f>#REF!+#REF!+L152+L154+#REF!+#REF!+#REF!+#REF!+#REF!+#REF!+#REF!+L175</f>
        <v>#REF!</v>
      </c>
      <c r="M130" s="23" t="e">
        <f>#REF!+#REF!+M152+M154+#REF!+#REF!+#REF!+#REF!+#REF!+#REF!+#REF!+M175</f>
        <v>#REF!</v>
      </c>
      <c r="N130" s="23" t="e">
        <f>#REF!+#REF!+N152+N154+#REF!+#REF!+#REF!+#REF!+#REF!+#REF!+#REF!+N175</f>
        <v>#REF!</v>
      </c>
      <c r="O130" s="23" t="e">
        <f>#REF!+#REF!+O152+O154+#REF!+#REF!+#REF!+#REF!+#REF!+#REF!+#REF!+O175</f>
        <v>#REF!</v>
      </c>
      <c r="P130" s="23" t="e">
        <f>#REF!+#REF!+P152+P154+#REF!+#REF!+#REF!+#REF!+#REF!+#REF!+#REF!+P175</f>
        <v>#REF!</v>
      </c>
      <c r="Q130" s="23" t="e">
        <f>#REF!+#REF!+Q152+Q154+#REF!+#REF!+#REF!+#REF!+#REF!+#REF!+#REF!+Q175</f>
        <v>#REF!</v>
      </c>
      <c r="R130" s="23" t="e">
        <f>#REF!+#REF!+R152+R154+#REF!+#REF!+#REF!+#REF!+#REF!+#REF!+#REF!+R175</f>
        <v>#REF!</v>
      </c>
      <c r="S130" s="23" t="e">
        <f>#REF!+#REF!+S152+S154+#REF!+#REF!+#REF!+#REF!+#REF!+#REF!+#REF!+S175</f>
        <v>#REF!</v>
      </c>
      <c r="T130" s="23" t="e">
        <f>#REF!+#REF!+T152+T154+#REF!+#REF!+#REF!+#REF!+#REF!+#REF!+#REF!+T175</f>
        <v>#REF!</v>
      </c>
      <c r="U130" s="23" t="e">
        <f>#REF!+#REF!+U152+U154+#REF!+#REF!+#REF!+#REF!+#REF!+#REF!+#REF!+U175</f>
        <v>#REF!</v>
      </c>
      <c r="V130" s="45" t="e">
        <f>#REF!+#REF!+V152+V154+#REF!+#REF!+#REF!+#REF!+#REF!+#REF!+#REF!+V175</f>
        <v>#REF!</v>
      </c>
      <c r="W130" s="44" t="e">
        <f>V130/E128*100</f>
        <v>#REF!</v>
      </c>
      <c r="X130" s="94">
        <f>X131+X132+X133</f>
        <v>1852.0149999999999</v>
      </c>
      <c r="Y130" s="138">
        <f t="shared" si="3"/>
        <v>57.92253080628009</v>
      </c>
      <c r="AA130" s="149"/>
    </row>
    <row r="131" spans="1:27" ht="20.25" customHeight="1" outlineLevel="3" thickBot="1">
      <c r="A131" s="79" t="s">
        <v>88</v>
      </c>
      <c r="B131" s="80">
        <v>951</v>
      </c>
      <c r="C131" s="61"/>
      <c r="D131" s="61" t="s">
        <v>169</v>
      </c>
      <c r="E131" s="93">
        <v>1611</v>
      </c>
      <c r="F131" s="11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46"/>
      <c r="W131" s="44"/>
      <c r="X131" s="93">
        <v>967.211</v>
      </c>
      <c r="Y131" s="138">
        <f t="shared" si="3"/>
        <v>60.03792675356922</v>
      </c>
      <c r="AA131" s="153"/>
    </row>
    <row r="132" spans="1:27" ht="18.75" customHeight="1" outlineLevel="6" thickBot="1">
      <c r="A132" s="59" t="s">
        <v>89</v>
      </c>
      <c r="B132" s="60">
        <v>951</v>
      </c>
      <c r="C132" s="61"/>
      <c r="D132" s="61" t="s">
        <v>170</v>
      </c>
      <c r="E132" s="93">
        <v>1586.4</v>
      </c>
      <c r="F132" s="117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 t="e">
        <f>#REF!</f>
        <v>#REF!</v>
      </c>
      <c r="P132" s="25" t="e">
        <f>#REF!</f>
        <v>#REF!</v>
      </c>
      <c r="Q132" s="25" t="e">
        <f>#REF!</f>
        <v>#REF!</v>
      </c>
      <c r="R132" s="25" t="e">
        <f>#REF!</f>
        <v>#REF!</v>
      </c>
      <c r="S132" s="25" t="e">
        <f>#REF!</f>
        <v>#REF!</v>
      </c>
      <c r="T132" s="25" t="e">
        <f>#REF!</f>
        <v>#REF!</v>
      </c>
      <c r="U132" s="25" t="e">
        <f>#REF!</f>
        <v>#REF!</v>
      </c>
      <c r="V132" s="49" t="e">
        <f>#REF!</f>
        <v>#REF!</v>
      </c>
      <c r="W132" s="44" t="e">
        <f>V132/E131*100</f>
        <v>#REF!</v>
      </c>
      <c r="X132" s="93">
        <v>884.804</v>
      </c>
      <c r="Y132" s="138">
        <f t="shared" si="3"/>
        <v>55.77433182047402</v>
      </c>
      <c r="AA132" s="153"/>
    </row>
    <row r="133" spans="1:27" ht="21.75" customHeight="1" outlineLevel="6" thickBot="1">
      <c r="A133" s="59" t="s">
        <v>83</v>
      </c>
      <c r="B133" s="60">
        <v>951</v>
      </c>
      <c r="C133" s="61"/>
      <c r="D133" s="61" t="s">
        <v>171</v>
      </c>
      <c r="E133" s="93">
        <v>0</v>
      </c>
      <c r="F133" s="40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53"/>
      <c r="W133" s="44"/>
      <c r="X133" s="93">
        <v>0</v>
      </c>
      <c r="Y133" s="138">
        <v>0</v>
      </c>
      <c r="AA133" s="149"/>
    </row>
    <row r="134" spans="1:27" ht="19.5" customHeight="1" outlineLevel="6" thickBot="1">
      <c r="A134" s="8" t="s">
        <v>6</v>
      </c>
      <c r="B134" s="15">
        <v>951</v>
      </c>
      <c r="C134" s="9"/>
      <c r="D134" s="9" t="s">
        <v>167</v>
      </c>
      <c r="E134" s="94">
        <f>E135</f>
        <v>6535.57793</v>
      </c>
      <c r="F134" s="40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53"/>
      <c r="W134" s="44"/>
      <c r="X134" s="94">
        <f>X135</f>
        <v>3660.965</v>
      </c>
      <c r="Y134" s="138">
        <f t="shared" si="3"/>
        <v>56.015933697236164</v>
      </c>
      <c r="AA134" s="149"/>
    </row>
    <row r="135" spans="1:27" ht="19.5" customHeight="1" outlineLevel="6" thickBot="1">
      <c r="A135" s="79" t="s">
        <v>84</v>
      </c>
      <c r="B135" s="60">
        <v>951</v>
      </c>
      <c r="C135" s="61"/>
      <c r="D135" s="61" t="s">
        <v>169</v>
      </c>
      <c r="E135" s="93">
        <v>6535.57793</v>
      </c>
      <c r="F135" s="40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53"/>
      <c r="W135" s="44"/>
      <c r="X135" s="93">
        <v>3660.965</v>
      </c>
      <c r="Y135" s="138">
        <f t="shared" si="3"/>
        <v>56.015933697236164</v>
      </c>
      <c r="AA135" s="153"/>
    </row>
    <row r="136" spans="1:27" ht="21" customHeight="1" outlineLevel="6" thickBot="1">
      <c r="A136" s="8" t="s">
        <v>79</v>
      </c>
      <c r="B136" s="15">
        <v>951</v>
      </c>
      <c r="C136" s="9"/>
      <c r="D136" s="9" t="s">
        <v>167</v>
      </c>
      <c r="E136" s="94">
        <f>E137</f>
        <v>431.262</v>
      </c>
      <c r="F136" s="22">
        <v>96</v>
      </c>
      <c r="G136" s="7">
        <v>96</v>
      </c>
      <c r="H136" s="7">
        <v>96</v>
      </c>
      <c r="I136" s="7">
        <v>96</v>
      </c>
      <c r="J136" s="7">
        <v>96</v>
      </c>
      <c r="K136" s="7">
        <v>96</v>
      </c>
      <c r="L136" s="7">
        <v>96</v>
      </c>
      <c r="M136" s="7">
        <v>96</v>
      </c>
      <c r="N136" s="7">
        <v>96</v>
      </c>
      <c r="O136" s="7">
        <v>96</v>
      </c>
      <c r="P136" s="7">
        <v>96</v>
      </c>
      <c r="Q136" s="7">
        <v>96</v>
      </c>
      <c r="R136" s="7">
        <v>96</v>
      </c>
      <c r="S136" s="7">
        <v>96</v>
      </c>
      <c r="T136" s="7">
        <v>96</v>
      </c>
      <c r="U136" s="32">
        <v>96</v>
      </c>
      <c r="V136" s="48">
        <v>141</v>
      </c>
      <c r="W136" s="44">
        <f>V136/E134*100</f>
        <v>2.157422059842227</v>
      </c>
      <c r="X136" s="94">
        <f>X137</f>
        <v>317.95</v>
      </c>
      <c r="Y136" s="138">
        <f t="shared" si="3"/>
        <v>73.72548474013476</v>
      </c>
      <c r="AA136" s="149"/>
    </row>
    <row r="137" spans="1:27" ht="37.5" customHeight="1" outlineLevel="3" thickBot="1">
      <c r="A137" s="59" t="s">
        <v>80</v>
      </c>
      <c r="B137" s="60">
        <v>951</v>
      </c>
      <c r="C137" s="61"/>
      <c r="D137" s="61" t="s">
        <v>172</v>
      </c>
      <c r="E137" s="93">
        <v>431.262</v>
      </c>
      <c r="F137" s="11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50" t="e">
        <f>#REF!</f>
        <v>#REF!</v>
      </c>
      <c r="W137" s="44" t="e">
        <f>V137/E135*100</f>
        <v>#REF!</v>
      </c>
      <c r="X137" s="93">
        <v>317.95</v>
      </c>
      <c r="Y137" s="138">
        <f aca="true" t="shared" si="4" ref="Y137:Y191">X137/E137*100</f>
        <v>73.72548474013476</v>
      </c>
      <c r="AA137" s="153"/>
    </row>
    <row r="138" spans="1:27" ht="18.75" customHeight="1" outlineLevel="3" thickBot="1">
      <c r="A138" s="8" t="s">
        <v>7</v>
      </c>
      <c r="B138" s="15">
        <v>951</v>
      </c>
      <c r="C138" s="9"/>
      <c r="D138" s="9" t="s">
        <v>167</v>
      </c>
      <c r="E138" s="94">
        <f>E139</f>
        <v>5248.334</v>
      </c>
      <c r="F138" s="90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2"/>
      <c r="W138" s="44"/>
      <c r="X138" s="94">
        <f>X139</f>
        <v>2915.277</v>
      </c>
      <c r="Y138" s="138">
        <f t="shared" si="4"/>
        <v>55.546712537731025</v>
      </c>
      <c r="AA138" s="149"/>
    </row>
    <row r="139" spans="1:27" ht="33" customHeight="1" outlineLevel="3" thickBot="1">
      <c r="A139" s="79" t="s">
        <v>85</v>
      </c>
      <c r="B139" s="60">
        <v>951</v>
      </c>
      <c r="C139" s="61"/>
      <c r="D139" s="61" t="s">
        <v>169</v>
      </c>
      <c r="E139" s="93">
        <v>5248.334</v>
      </c>
      <c r="F139" s="90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2"/>
      <c r="W139" s="44"/>
      <c r="X139" s="93">
        <v>2915.277</v>
      </c>
      <c r="Y139" s="138">
        <f t="shared" si="4"/>
        <v>55.546712537731025</v>
      </c>
      <c r="AA139" s="153"/>
    </row>
    <row r="140" spans="1:27" ht="20.25" customHeight="1" outlineLevel="5" thickBot="1">
      <c r="A140" s="103" t="s">
        <v>93</v>
      </c>
      <c r="B140" s="15">
        <v>951</v>
      </c>
      <c r="C140" s="9"/>
      <c r="D140" s="9" t="s">
        <v>173</v>
      </c>
      <c r="E140" s="94">
        <v>0</v>
      </c>
      <c r="F140" s="40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53"/>
      <c r="W140" s="44"/>
      <c r="X140" s="94">
        <v>0</v>
      </c>
      <c r="Y140" s="138">
        <v>0</v>
      </c>
      <c r="AA140" s="149"/>
    </row>
    <row r="141" spans="1:27" ht="32.25" outlineLevel="4" thickBot="1">
      <c r="A141" s="139" t="s">
        <v>30</v>
      </c>
      <c r="B141" s="112">
        <v>951</v>
      </c>
      <c r="C141" s="113"/>
      <c r="D141" s="113" t="s">
        <v>174</v>
      </c>
      <c r="E141" s="109">
        <v>200</v>
      </c>
      <c r="F141" s="144" t="e">
        <f>#REF!</f>
        <v>#REF!</v>
      </c>
      <c r="G141" s="145" t="e">
        <f>#REF!</f>
        <v>#REF!</v>
      </c>
      <c r="H141" s="145" t="e">
        <f>#REF!</f>
        <v>#REF!</v>
      </c>
      <c r="I141" s="145" t="e">
        <f>#REF!</f>
        <v>#REF!</v>
      </c>
      <c r="J141" s="145" t="e">
        <f>#REF!</f>
        <v>#REF!</v>
      </c>
      <c r="K141" s="145" t="e">
        <f>#REF!</f>
        <v>#REF!</v>
      </c>
      <c r="L141" s="145" t="e">
        <f>#REF!</f>
        <v>#REF!</v>
      </c>
      <c r="M141" s="145" t="e">
        <f>#REF!</f>
        <v>#REF!</v>
      </c>
      <c r="N141" s="145" t="e">
        <f>#REF!</f>
        <v>#REF!</v>
      </c>
      <c r="O141" s="145" t="e">
        <f>#REF!</f>
        <v>#REF!</v>
      </c>
      <c r="P141" s="145" t="e">
        <f>#REF!</f>
        <v>#REF!</v>
      </c>
      <c r="Q141" s="145" t="e">
        <f>#REF!</f>
        <v>#REF!</v>
      </c>
      <c r="R141" s="145" t="e">
        <f>#REF!</f>
        <v>#REF!</v>
      </c>
      <c r="S141" s="145" t="e">
        <f>#REF!</f>
        <v>#REF!</v>
      </c>
      <c r="T141" s="145" t="e">
        <f>#REF!</f>
        <v>#REF!</v>
      </c>
      <c r="U141" s="145" t="e">
        <f>#REF!</f>
        <v>#REF!</v>
      </c>
      <c r="V141" s="146" t="e">
        <f>#REF!</f>
        <v>#REF!</v>
      </c>
      <c r="W141" s="147" t="e">
        <f>V141/E139*100</f>
        <v>#REF!</v>
      </c>
      <c r="X141" s="109">
        <v>0</v>
      </c>
      <c r="Y141" s="138">
        <f t="shared" si="4"/>
        <v>0</v>
      </c>
      <c r="AA141" s="152"/>
    </row>
    <row r="142" spans="1:27" ht="16.5" outlineLevel="4" thickBot="1">
      <c r="A142" s="8" t="s">
        <v>8</v>
      </c>
      <c r="B142" s="15">
        <v>951</v>
      </c>
      <c r="C142" s="9"/>
      <c r="D142" s="9" t="s">
        <v>167</v>
      </c>
      <c r="E142" s="94">
        <f>E143+E144+E146+E147+E148+E149+E145</f>
        <v>41258.42807</v>
      </c>
      <c r="F142" s="40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02"/>
      <c r="W142" s="44"/>
      <c r="X142" s="94">
        <f>X143+X144+X146+X147+X148+X149+X145</f>
        <v>23014.186999999998</v>
      </c>
      <c r="Y142" s="138">
        <f t="shared" si="4"/>
        <v>55.78057157425774</v>
      </c>
      <c r="AA142" s="149"/>
    </row>
    <row r="143" spans="1:27" ht="16.5" outlineLevel="5" thickBot="1">
      <c r="A143" s="59" t="s">
        <v>9</v>
      </c>
      <c r="B143" s="60">
        <v>951</v>
      </c>
      <c r="C143" s="61"/>
      <c r="D143" s="61" t="s">
        <v>175</v>
      </c>
      <c r="E143" s="131">
        <v>2045</v>
      </c>
      <c r="F143" s="22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2"/>
      <c r="V143" s="48">
        <v>0</v>
      </c>
      <c r="W143" s="44">
        <f>V143/E141*100</f>
        <v>0</v>
      </c>
      <c r="X143" s="131">
        <v>825.983</v>
      </c>
      <c r="Y143" s="138">
        <f t="shared" si="4"/>
        <v>40.39036674816626</v>
      </c>
      <c r="AA143" s="153"/>
    </row>
    <row r="144" spans="1:27" ht="19.5" customHeight="1" outlineLevel="5" thickBot="1">
      <c r="A144" s="79" t="s">
        <v>85</v>
      </c>
      <c r="B144" s="60">
        <v>951</v>
      </c>
      <c r="C144" s="61"/>
      <c r="D144" s="61" t="s">
        <v>169</v>
      </c>
      <c r="E144" s="93">
        <v>14735.75</v>
      </c>
      <c r="F144" s="40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53"/>
      <c r="W144" s="44"/>
      <c r="X144" s="93">
        <v>9230.303</v>
      </c>
      <c r="Y144" s="138">
        <f t="shared" si="4"/>
        <v>62.638840914103454</v>
      </c>
      <c r="AA144" s="153"/>
    </row>
    <row r="145" spans="1:27" ht="16.5" outlineLevel="5" thickBot="1">
      <c r="A145" s="59" t="s">
        <v>83</v>
      </c>
      <c r="B145" s="60">
        <v>951</v>
      </c>
      <c r="C145" s="61"/>
      <c r="D145" s="61" t="s">
        <v>171</v>
      </c>
      <c r="E145" s="93">
        <v>70.17745</v>
      </c>
      <c r="F145" s="22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2"/>
      <c r="V145" s="48">
        <v>9539.0701</v>
      </c>
      <c r="W145" s="44">
        <f>V145/E144*100</f>
        <v>64.73420151671955</v>
      </c>
      <c r="X145" s="93">
        <v>70.177</v>
      </c>
      <c r="Y145" s="138">
        <f t="shared" si="4"/>
        <v>99.99935876837932</v>
      </c>
      <c r="AA145" s="153"/>
    </row>
    <row r="146" spans="1:27" ht="19.5" customHeight="1" outlineLevel="4" thickBot="1">
      <c r="A146" s="59" t="s">
        <v>31</v>
      </c>
      <c r="B146" s="60">
        <v>951</v>
      </c>
      <c r="C146" s="61"/>
      <c r="D146" s="61" t="s">
        <v>176</v>
      </c>
      <c r="E146" s="93">
        <v>22027.09462</v>
      </c>
      <c r="F146" s="40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57"/>
      <c r="W146" s="44"/>
      <c r="X146" s="93">
        <v>11873.183</v>
      </c>
      <c r="Y146" s="138">
        <f t="shared" si="4"/>
        <v>53.90262858007372</v>
      </c>
      <c r="AA146" s="153"/>
    </row>
    <row r="147" spans="1:27" ht="32.25" outlineLevel="5" thickBot="1">
      <c r="A147" s="63" t="s">
        <v>32</v>
      </c>
      <c r="B147" s="60">
        <v>951</v>
      </c>
      <c r="C147" s="61"/>
      <c r="D147" s="61" t="s">
        <v>179</v>
      </c>
      <c r="E147" s="131">
        <v>1090.057</v>
      </c>
      <c r="F147" s="40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53"/>
      <c r="W147" s="44"/>
      <c r="X147" s="131">
        <v>480.67</v>
      </c>
      <c r="Y147" s="138">
        <f t="shared" si="4"/>
        <v>44.09585920736255</v>
      </c>
      <c r="AA147" s="153"/>
    </row>
    <row r="148" spans="1:27" ht="32.25" outlineLevel="5" thickBot="1">
      <c r="A148" s="63" t="s">
        <v>33</v>
      </c>
      <c r="B148" s="60">
        <v>951</v>
      </c>
      <c r="C148" s="61"/>
      <c r="D148" s="61" t="s">
        <v>180</v>
      </c>
      <c r="E148" s="106">
        <v>582.287</v>
      </c>
      <c r="F148" s="40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53"/>
      <c r="W148" s="44"/>
      <c r="X148" s="106">
        <v>221.947</v>
      </c>
      <c r="Y148" s="138">
        <f t="shared" si="4"/>
        <v>38.11642712270753</v>
      </c>
      <c r="AA148" s="153"/>
    </row>
    <row r="149" spans="1:27" ht="32.25" outlineLevel="6" thickBot="1">
      <c r="A149" s="63" t="s">
        <v>34</v>
      </c>
      <c r="B149" s="60">
        <v>951</v>
      </c>
      <c r="C149" s="61"/>
      <c r="D149" s="61" t="s">
        <v>181</v>
      </c>
      <c r="E149" s="106">
        <v>708.062</v>
      </c>
      <c r="F149" s="58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53"/>
      <c r="W149" s="44"/>
      <c r="X149" s="106">
        <v>311.924</v>
      </c>
      <c r="Y149" s="138">
        <f t="shared" si="4"/>
        <v>44.053204380407365</v>
      </c>
      <c r="AA149" s="153"/>
    </row>
    <row r="150" spans="1:27" ht="20.25" customHeight="1" outlineLevel="6" thickBot="1">
      <c r="A150" s="8" t="s">
        <v>22</v>
      </c>
      <c r="B150" s="15">
        <v>951</v>
      </c>
      <c r="C150" s="9" t="s">
        <v>2</v>
      </c>
      <c r="D150" s="9" t="s">
        <v>182</v>
      </c>
      <c r="E150" s="94">
        <f>E151</f>
        <v>1638.7</v>
      </c>
      <c r="F150" s="58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53"/>
      <c r="W150" s="44"/>
      <c r="X150" s="94">
        <f>X151</f>
        <v>819.35</v>
      </c>
      <c r="Y150" s="138">
        <f t="shared" si="4"/>
        <v>50</v>
      </c>
      <c r="AA150" s="149"/>
    </row>
    <row r="151" spans="1:27" ht="34.5" customHeight="1" outlineLevel="6" thickBot="1">
      <c r="A151" s="59" t="s">
        <v>13</v>
      </c>
      <c r="B151" s="60">
        <v>951</v>
      </c>
      <c r="C151" s="61" t="s">
        <v>2</v>
      </c>
      <c r="D151" s="61" t="s">
        <v>183</v>
      </c>
      <c r="E151" s="93">
        <v>1638.7</v>
      </c>
      <c r="F151" s="58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3"/>
      <c r="W151" s="44"/>
      <c r="X151" s="93">
        <v>819.35</v>
      </c>
      <c r="Y151" s="138">
        <f t="shared" si="4"/>
        <v>50</v>
      </c>
      <c r="AA151" s="152"/>
    </row>
    <row r="152" spans="1:27" ht="18" customHeight="1" outlineLevel="6" thickBot="1">
      <c r="A152" s="8" t="s">
        <v>10</v>
      </c>
      <c r="B152" s="15">
        <v>951</v>
      </c>
      <c r="C152" s="9"/>
      <c r="D152" s="9" t="s">
        <v>182</v>
      </c>
      <c r="E152" s="94">
        <f>E153</f>
        <v>0</v>
      </c>
      <c r="F152" s="119" t="e">
        <f>#REF!+#REF!</f>
        <v>#REF!</v>
      </c>
      <c r="G152" s="24" t="e">
        <f>#REF!+#REF!</f>
        <v>#REF!</v>
      </c>
      <c r="H152" s="24" t="e">
        <f>#REF!+#REF!</f>
        <v>#REF!</v>
      </c>
      <c r="I152" s="24" t="e">
        <f>#REF!+#REF!</f>
        <v>#REF!</v>
      </c>
      <c r="J152" s="24" t="e">
        <f>#REF!+#REF!</f>
        <v>#REF!</v>
      </c>
      <c r="K152" s="24" t="e">
        <f>#REF!+#REF!</f>
        <v>#REF!</v>
      </c>
      <c r="L152" s="24" t="e">
        <f>#REF!+#REF!</f>
        <v>#REF!</v>
      </c>
      <c r="M152" s="24" t="e">
        <f>#REF!+#REF!</f>
        <v>#REF!</v>
      </c>
      <c r="N152" s="24" t="e">
        <f>#REF!+#REF!</f>
        <v>#REF!</v>
      </c>
      <c r="O152" s="24" t="e">
        <f>#REF!+#REF!</f>
        <v>#REF!</v>
      </c>
      <c r="P152" s="24" t="e">
        <f>#REF!+#REF!</f>
        <v>#REF!</v>
      </c>
      <c r="Q152" s="24" t="e">
        <f>#REF!+#REF!</f>
        <v>#REF!</v>
      </c>
      <c r="R152" s="24" t="e">
        <f>#REF!+#REF!</f>
        <v>#REF!</v>
      </c>
      <c r="S152" s="24" t="e">
        <f>#REF!+#REF!</f>
        <v>#REF!</v>
      </c>
      <c r="T152" s="24" t="e">
        <f>#REF!+#REF!</f>
        <v>#REF!</v>
      </c>
      <c r="U152" s="24" t="e">
        <f>#REF!+#REF!</f>
        <v>#REF!</v>
      </c>
      <c r="V152" s="52" t="e">
        <f>#REF!+#REF!</f>
        <v>#REF!</v>
      </c>
      <c r="W152" s="44" t="e">
        <f>V152/E150*100</f>
        <v>#REF!</v>
      </c>
      <c r="X152" s="94">
        <f>X153</f>
        <v>0</v>
      </c>
      <c r="Y152" s="138">
        <v>0</v>
      </c>
      <c r="AA152" s="149"/>
    </row>
    <row r="153" spans="1:27" ht="33.75" customHeight="1" outlineLevel="4" thickBot="1">
      <c r="A153" s="59" t="s">
        <v>38</v>
      </c>
      <c r="B153" s="60">
        <v>951</v>
      </c>
      <c r="C153" s="61"/>
      <c r="D153" s="61" t="s">
        <v>184</v>
      </c>
      <c r="E153" s="93">
        <v>0</v>
      </c>
      <c r="F153" s="118" t="e">
        <f>#REF!</f>
        <v>#REF!</v>
      </c>
      <c r="G153" s="27" t="e">
        <f>#REF!</f>
        <v>#REF!</v>
      </c>
      <c r="H153" s="27" t="e">
        <f>#REF!</f>
        <v>#REF!</v>
      </c>
      <c r="I153" s="27" t="e">
        <f>#REF!</f>
        <v>#REF!</v>
      </c>
      <c r="J153" s="27" t="e">
        <f>#REF!</f>
        <v>#REF!</v>
      </c>
      <c r="K153" s="27" t="e">
        <f>#REF!</f>
        <v>#REF!</v>
      </c>
      <c r="L153" s="27" t="e">
        <f>#REF!</f>
        <v>#REF!</v>
      </c>
      <c r="M153" s="27" t="e">
        <f>#REF!</f>
        <v>#REF!</v>
      </c>
      <c r="N153" s="27" t="e">
        <f>#REF!</f>
        <v>#REF!</v>
      </c>
      <c r="O153" s="27" t="e">
        <f>#REF!</f>
        <v>#REF!</v>
      </c>
      <c r="P153" s="27" t="e">
        <f>#REF!</f>
        <v>#REF!</v>
      </c>
      <c r="Q153" s="27" t="e">
        <f>#REF!</f>
        <v>#REF!</v>
      </c>
      <c r="R153" s="27" t="e">
        <f>#REF!</f>
        <v>#REF!</v>
      </c>
      <c r="S153" s="27" t="e">
        <f>#REF!</f>
        <v>#REF!</v>
      </c>
      <c r="T153" s="27" t="e">
        <f>#REF!</f>
        <v>#REF!</v>
      </c>
      <c r="U153" s="27" t="e">
        <f>#REF!</f>
        <v>#REF!</v>
      </c>
      <c r="V153" s="51" t="e">
        <f>#REF!</f>
        <v>#REF!</v>
      </c>
      <c r="W153" s="44" t="e">
        <f>V153/E151*100</f>
        <v>#REF!</v>
      </c>
      <c r="X153" s="93">
        <v>0</v>
      </c>
      <c r="Y153" s="138">
        <v>0</v>
      </c>
      <c r="AA153" s="149"/>
    </row>
    <row r="154" spans="1:27" ht="33" customHeight="1" outlineLevel="6" thickBot="1">
      <c r="A154" s="8" t="s">
        <v>94</v>
      </c>
      <c r="B154" s="15">
        <v>951</v>
      </c>
      <c r="C154" s="9"/>
      <c r="D154" s="9" t="s">
        <v>182</v>
      </c>
      <c r="E154" s="94">
        <f>E155</f>
        <v>379.281</v>
      </c>
      <c r="F154" s="119" t="e">
        <f>#REF!+#REF!</f>
        <v>#REF!</v>
      </c>
      <c r="G154" s="24" t="e">
        <f>#REF!+#REF!</f>
        <v>#REF!</v>
      </c>
      <c r="H154" s="24" t="e">
        <f>#REF!+#REF!</f>
        <v>#REF!</v>
      </c>
      <c r="I154" s="24" t="e">
        <f>#REF!+#REF!</f>
        <v>#REF!</v>
      </c>
      <c r="J154" s="24" t="e">
        <f>#REF!+#REF!</f>
        <v>#REF!</v>
      </c>
      <c r="K154" s="24" t="e">
        <f>#REF!+#REF!</f>
        <v>#REF!</v>
      </c>
      <c r="L154" s="24" t="e">
        <f>#REF!+#REF!</f>
        <v>#REF!</v>
      </c>
      <c r="M154" s="24" t="e">
        <f>#REF!+#REF!</f>
        <v>#REF!</v>
      </c>
      <c r="N154" s="24" t="e">
        <f>#REF!+#REF!</f>
        <v>#REF!</v>
      </c>
      <c r="O154" s="24" t="e">
        <f>#REF!+#REF!</f>
        <v>#REF!</v>
      </c>
      <c r="P154" s="24" t="e">
        <f>#REF!+#REF!</f>
        <v>#REF!</v>
      </c>
      <c r="Q154" s="24" t="e">
        <f>#REF!+#REF!</f>
        <v>#REF!</v>
      </c>
      <c r="R154" s="24" t="e">
        <f>#REF!+#REF!</f>
        <v>#REF!</v>
      </c>
      <c r="S154" s="24" t="e">
        <f>#REF!+#REF!</f>
        <v>#REF!</v>
      </c>
      <c r="T154" s="24" t="e">
        <f>#REF!+#REF!</f>
        <v>#REF!</v>
      </c>
      <c r="U154" s="24" t="e">
        <f>#REF!+#REF!</f>
        <v>#REF!</v>
      </c>
      <c r="V154" s="52" t="e">
        <f>#REF!+#REF!</f>
        <v>#REF!</v>
      </c>
      <c r="W154" s="44" t="e">
        <f>V154/E152*100</f>
        <v>#REF!</v>
      </c>
      <c r="X154" s="94">
        <f>X155</f>
        <v>0</v>
      </c>
      <c r="Y154" s="138">
        <f t="shared" si="4"/>
        <v>0</v>
      </c>
      <c r="AA154" s="149"/>
    </row>
    <row r="155" spans="1:27" ht="48" outlineLevel="6" thickBot="1">
      <c r="A155" s="59" t="s">
        <v>95</v>
      </c>
      <c r="B155" s="60">
        <v>951</v>
      </c>
      <c r="C155" s="61"/>
      <c r="D155" s="61" t="s">
        <v>185</v>
      </c>
      <c r="E155" s="93">
        <v>379.281</v>
      </c>
      <c r="F155" s="22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2"/>
      <c r="V155" s="48"/>
      <c r="W155" s="44"/>
      <c r="X155" s="93">
        <v>0</v>
      </c>
      <c r="Y155" s="138">
        <f t="shared" si="4"/>
        <v>0</v>
      </c>
      <c r="AA155" s="152"/>
    </row>
    <row r="156" spans="1:27" ht="16.5" outlineLevel="5" thickBot="1">
      <c r="A156" s="64" t="s">
        <v>96</v>
      </c>
      <c r="B156" s="15">
        <v>951</v>
      </c>
      <c r="C156" s="9"/>
      <c r="D156" s="9" t="s">
        <v>182</v>
      </c>
      <c r="E156" s="94">
        <f>E157</f>
        <v>834</v>
      </c>
      <c r="F156" s="22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2"/>
      <c r="V156" s="48">
        <v>110.26701</v>
      </c>
      <c r="W156" s="44" t="e">
        <f>V156/#REF!*100</f>
        <v>#REF!</v>
      </c>
      <c r="X156" s="94">
        <f>X157</f>
        <v>415.291</v>
      </c>
      <c r="Y156" s="138">
        <f t="shared" si="4"/>
        <v>49.795083932853714</v>
      </c>
      <c r="AA156" s="149"/>
    </row>
    <row r="157" spans="1:27" ht="33" customHeight="1" outlineLevel="5" thickBot="1">
      <c r="A157" s="63" t="s">
        <v>97</v>
      </c>
      <c r="B157" s="60">
        <v>951</v>
      </c>
      <c r="C157" s="61"/>
      <c r="D157" s="61" t="s">
        <v>186</v>
      </c>
      <c r="E157" s="93">
        <v>834</v>
      </c>
      <c r="F157" s="22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2"/>
      <c r="V157" s="48">
        <v>2639.87191</v>
      </c>
      <c r="W157" s="44" t="e">
        <f>V157/#REF!*100</f>
        <v>#REF!</v>
      </c>
      <c r="X157" s="93">
        <v>415.291</v>
      </c>
      <c r="Y157" s="138">
        <f t="shared" si="4"/>
        <v>49.795083932853714</v>
      </c>
      <c r="AA157" s="152"/>
    </row>
    <row r="158" spans="1:27" ht="22.5" customHeight="1" outlineLevel="5" thickBot="1">
      <c r="A158" s="8" t="s">
        <v>72</v>
      </c>
      <c r="B158" s="15">
        <v>951</v>
      </c>
      <c r="C158" s="9"/>
      <c r="D158" s="9" t="s">
        <v>182</v>
      </c>
      <c r="E158" s="94">
        <f>E159+E160</f>
        <v>15.722</v>
      </c>
      <c r="F158" s="22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2"/>
      <c r="V158" s="48"/>
      <c r="W158" s="44"/>
      <c r="X158" s="94">
        <f>X159+X160</f>
        <v>0.361</v>
      </c>
      <c r="Y158" s="138">
        <f t="shared" si="4"/>
        <v>2.2961455285587076</v>
      </c>
      <c r="AA158" s="149"/>
    </row>
    <row r="159" spans="1:27" ht="20.25" customHeight="1" outlineLevel="5" thickBot="1">
      <c r="A159" s="63" t="s">
        <v>73</v>
      </c>
      <c r="B159" s="60">
        <v>951</v>
      </c>
      <c r="C159" s="61"/>
      <c r="D159" s="61" t="s">
        <v>187</v>
      </c>
      <c r="E159" s="93">
        <v>0.722</v>
      </c>
      <c r="F159" s="22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2"/>
      <c r="V159" s="48"/>
      <c r="W159" s="44"/>
      <c r="X159" s="93">
        <v>0.361</v>
      </c>
      <c r="Y159" s="138">
        <f t="shared" si="4"/>
        <v>50</v>
      </c>
      <c r="AA159" s="154"/>
    </row>
    <row r="160" spans="1:27" ht="20.25" customHeight="1" outlineLevel="5" thickBot="1">
      <c r="A160" s="59" t="s">
        <v>98</v>
      </c>
      <c r="B160" s="60">
        <v>951</v>
      </c>
      <c r="C160" s="61"/>
      <c r="D160" s="61" t="s">
        <v>188</v>
      </c>
      <c r="E160" s="93">
        <v>15</v>
      </c>
      <c r="F160" s="22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2"/>
      <c r="V160" s="48"/>
      <c r="W160" s="44"/>
      <c r="X160" s="93">
        <v>0</v>
      </c>
      <c r="Y160" s="138">
        <f t="shared" si="4"/>
        <v>0</v>
      </c>
      <c r="AA160" s="152"/>
    </row>
    <row r="161" spans="1:27" ht="26.25" customHeight="1" outlineLevel="5" thickBot="1">
      <c r="A161" s="114" t="s">
        <v>91</v>
      </c>
      <c r="B161" s="15">
        <v>951</v>
      </c>
      <c r="C161" s="9"/>
      <c r="D161" s="9" t="s">
        <v>106</v>
      </c>
      <c r="E161" s="94">
        <f>E162</f>
        <v>0</v>
      </c>
      <c r="F161" s="22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2"/>
      <c r="V161" s="48"/>
      <c r="W161" s="44"/>
      <c r="X161" s="94">
        <f>X162</f>
        <v>0</v>
      </c>
      <c r="Y161" s="138">
        <v>0</v>
      </c>
      <c r="AA161" s="149"/>
    </row>
    <row r="162" spans="1:27" ht="24" customHeight="1" outlineLevel="5" thickBot="1">
      <c r="A162" s="59" t="s">
        <v>83</v>
      </c>
      <c r="B162" s="80">
        <v>951</v>
      </c>
      <c r="C162" s="61"/>
      <c r="D162" s="61" t="s">
        <v>171</v>
      </c>
      <c r="E162" s="93">
        <v>0</v>
      </c>
      <c r="F162" s="22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2"/>
      <c r="V162" s="48"/>
      <c r="W162" s="44"/>
      <c r="X162" s="93">
        <v>0</v>
      </c>
      <c r="Y162" s="138">
        <v>0</v>
      </c>
      <c r="AA162" s="149"/>
    </row>
    <row r="163" spans="1:27" ht="24" customHeight="1" outlineLevel="5" thickBot="1">
      <c r="A163" s="8" t="s">
        <v>11</v>
      </c>
      <c r="B163" s="15">
        <v>951</v>
      </c>
      <c r="C163" s="9"/>
      <c r="D163" s="9" t="s">
        <v>106</v>
      </c>
      <c r="E163" s="94">
        <f>E164</f>
        <v>1470</v>
      </c>
      <c r="F163" s="22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2"/>
      <c r="V163" s="48"/>
      <c r="W163" s="44"/>
      <c r="X163" s="94">
        <f>X164</f>
        <v>935.974</v>
      </c>
      <c r="Y163" s="138">
        <f t="shared" si="4"/>
        <v>63.67170068027212</v>
      </c>
      <c r="AA163" s="149"/>
    </row>
    <row r="164" spans="1:27" ht="37.5" customHeight="1" outlineLevel="5" thickBot="1">
      <c r="A164" s="79" t="s">
        <v>84</v>
      </c>
      <c r="B164" s="80">
        <v>951</v>
      </c>
      <c r="C164" s="61"/>
      <c r="D164" s="61" t="s">
        <v>169</v>
      </c>
      <c r="E164" s="93">
        <v>1470</v>
      </c>
      <c r="F164" s="22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2"/>
      <c r="V164" s="48"/>
      <c r="W164" s="44"/>
      <c r="X164" s="93">
        <v>935.974</v>
      </c>
      <c r="Y164" s="138">
        <f t="shared" si="4"/>
        <v>63.67170068027212</v>
      </c>
      <c r="AA164" s="153"/>
    </row>
    <row r="165" spans="1:27" ht="19.5" outlineLevel="6" thickBot="1">
      <c r="A165" s="114" t="s">
        <v>201</v>
      </c>
      <c r="B165" s="15">
        <v>951</v>
      </c>
      <c r="C165" s="9"/>
      <c r="D165" s="9" t="s">
        <v>106</v>
      </c>
      <c r="E165" s="94">
        <f>E166</f>
        <v>0</v>
      </c>
      <c r="F165" s="20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30"/>
      <c r="V165" s="48">
        <v>0</v>
      </c>
      <c r="W165" s="44">
        <f>V165/E163*100</f>
        <v>0</v>
      </c>
      <c r="X165" s="94">
        <f>X166</f>
        <v>0</v>
      </c>
      <c r="Y165" s="138">
        <v>0</v>
      </c>
      <c r="AA165" s="149"/>
    </row>
    <row r="166" spans="1:27" ht="16.5" outlineLevel="6" thickBot="1">
      <c r="A166" s="59" t="s">
        <v>83</v>
      </c>
      <c r="B166" s="60">
        <v>951</v>
      </c>
      <c r="C166" s="61"/>
      <c r="D166" s="61" t="s">
        <v>171</v>
      </c>
      <c r="E166" s="93">
        <v>0</v>
      </c>
      <c r="F166" s="117" t="e">
        <f>#REF!</f>
        <v>#REF!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 t="e">
        <f>#REF!</f>
        <v>#REF!</v>
      </c>
      <c r="P166" s="25" t="e">
        <f>#REF!</f>
        <v>#REF!</v>
      </c>
      <c r="Q166" s="25" t="e">
        <f>#REF!</f>
        <v>#REF!</v>
      </c>
      <c r="R166" s="25" t="e">
        <f>#REF!</f>
        <v>#REF!</v>
      </c>
      <c r="S166" s="25" t="e">
        <f>#REF!</f>
        <v>#REF!</v>
      </c>
      <c r="T166" s="25" t="e">
        <f>#REF!</f>
        <v>#REF!</v>
      </c>
      <c r="U166" s="25" t="e">
        <f>#REF!</f>
        <v>#REF!</v>
      </c>
      <c r="V166" s="49" t="e">
        <f>#REF!</f>
        <v>#REF!</v>
      </c>
      <c r="W166" s="44" t="e">
        <f>V166/E164*100</f>
        <v>#REF!</v>
      </c>
      <c r="X166" s="93">
        <v>0</v>
      </c>
      <c r="Y166" s="138">
        <v>0</v>
      </c>
      <c r="AA166" s="149"/>
    </row>
    <row r="167" spans="1:27" ht="16.5" outlineLevel="6" thickBot="1">
      <c r="A167" s="8" t="s">
        <v>12</v>
      </c>
      <c r="B167" s="15">
        <v>951</v>
      </c>
      <c r="C167" s="9"/>
      <c r="D167" s="9" t="s">
        <v>182</v>
      </c>
      <c r="E167" s="94">
        <f>E168</f>
        <v>720</v>
      </c>
      <c r="F167" s="11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111"/>
      <c r="W167" s="44"/>
      <c r="X167" s="94">
        <f>X168</f>
        <v>309.014</v>
      </c>
      <c r="Y167" s="138">
        <f t="shared" si="4"/>
        <v>42.91861111111111</v>
      </c>
      <c r="AA167" s="149"/>
    </row>
    <row r="168" spans="1:27" ht="32.25" outlineLevel="6" thickBot="1">
      <c r="A168" s="59" t="s">
        <v>51</v>
      </c>
      <c r="B168" s="60">
        <v>951</v>
      </c>
      <c r="C168" s="61"/>
      <c r="D168" s="61" t="s">
        <v>189</v>
      </c>
      <c r="E168" s="93">
        <v>720</v>
      </c>
      <c r="F168" s="11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111"/>
      <c r="W168" s="44"/>
      <c r="X168" s="93">
        <v>309.014</v>
      </c>
      <c r="Y168" s="138">
        <f t="shared" si="4"/>
        <v>42.91861111111111</v>
      </c>
      <c r="AA168" s="152"/>
    </row>
    <row r="169" spans="1:27" ht="32.25" outlineLevel="6" thickBot="1">
      <c r="A169" s="64" t="s">
        <v>15</v>
      </c>
      <c r="B169" s="15">
        <v>951</v>
      </c>
      <c r="C169" s="9"/>
      <c r="D169" s="9" t="s">
        <v>182</v>
      </c>
      <c r="E169" s="94">
        <f>E170</f>
        <v>2000</v>
      </c>
      <c r="F169" s="55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53"/>
      <c r="W169" s="44"/>
      <c r="X169" s="94">
        <f>X170</f>
        <v>1336</v>
      </c>
      <c r="Y169" s="138">
        <f t="shared" si="4"/>
        <v>66.8</v>
      </c>
      <c r="AA169" s="149"/>
    </row>
    <row r="170" spans="1:27" ht="32.25" outlineLevel="6" thickBot="1">
      <c r="A170" s="63" t="s">
        <v>54</v>
      </c>
      <c r="B170" s="60">
        <v>951</v>
      </c>
      <c r="C170" s="61"/>
      <c r="D170" s="61" t="s">
        <v>190</v>
      </c>
      <c r="E170" s="93">
        <v>2000</v>
      </c>
      <c r="F170" s="11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4" t="e">
        <f>V170/E168*100</f>
        <v>#REF!</v>
      </c>
      <c r="X170" s="93">
        <v>1336</v>
      </c>
      <c r="Y170" s="138">
        <f t="shared" si="4"/>
        <v>66.8</v>
      </c>
      <c r="AA170" s="152"/>
    </row>
    <row r="171" spans="1:27" ht="16.5" outlineLevel="6" thickBot="1">
      <c r="A171" s="8" t="s">
        <v>20</v>
      </c>
      <c r="B171" s="15">
        <v>951</v>
      </c>
      <c r="C171" s="9"/>
      <c r="D171" s="9" t="s">
        <v>182</v>
      </c>
      <c r="E171" s="94">
        <f>E172</f>
        <v>0</v>
      </c>
      <c r="F171" s="118" t="e">
        <f>#REF!</f>
        <v>#REF!</v>
      </c>
      <c r="G171" s="27" t="e">
        <f>#REF!</f>
        <v>#REF!</v>
      </c>
      <c r="H171" s="27" t="e">
        <f>#REF!</f>
        <v>#REF!</v>
      </c>
      <c r="I171" s="27" t="e">
        <f>#REF!</f>
        <v>#REF!</v>
      </c>
      <c r="J171" s="27" t="e">
        <f>#REF!</f>
        <v>#REF!</v>
      </c>
      <c r="K171" s="27" t="e">
        <f>#REF!</f>
        <v>#REF!</v>
      </c>
      <c r="L171" s="27" t="e">
        <f>#REF!</f>
        <v>#REF!</v>
      </c>
      <c r="M171" s="27" t="e">
        <f>#REF!</f>
        <v>#REF!</v>
      </c>
      <c r="N171" s="27" t="e">
        <f>#REF!</f>
        <v>#REF!</v>
      </c>
      <c r="O171" s="27" t="e">
        <f>#REF!</f>
        <v>#REF!</v>
      </c>
      <c r="P171" s="27" t="e">
        <f>#REF!</f>
        <v>#REF!</v>
      </c>
      <c r="Q171" s="27" t="e">
        <f>#REF!</f>
        <v>#REF!</v>
      </c>
      <c r="R171" s="27" t="e">
        <f>#REF!</f>
        <v>#REF!</v>
      </c>
      <c r="S171" s="27" t="e">
        <f>#REF!</f>
        <v>#REF!</v>
      </c>
      <c r="T171" s="27" t="e">
        <f>#REF!</f>
        <v>#REF!</v>
      </c>
      <c r="U171" s="27" t="e">
        <f>#REF!</f>
        <v>#REF!</v>
      </c>
      <c r="V171" s="47" t="e">
        <f>#REF!</f>
        <v>#REF!</v>
      </c>
      <c r="W171" s="44" t="e">
        <f aca="true" t="shared" si="5" ref="W171:W176">V171/E169*100</f>
        <v>#REF!</v>
      </c>
      <c r="X171" s="94">
        <f>X172</f>
        <v>0</v>
      </c>
      <c r="Y171" s="138">
        <v>0</v>
      </c>
      <c r="AA171" s="149"/>
    </row>
    <row r="172" spans="1:27" ht="32.25" customHeight="1" outlineLevel="6" thickBot="1">
      <c r="A172" s="59" t="s">
        <v>55</v>
      </c>
      <c r="B172" s="60">
        <v>951</v>
      </c>
      <c r="C172" s="61"/>
      <c r="D172" s="61" t="s">
        <v>191</v>
      </c>
      <c r="E172" s="93">
        <v>0</v>
      </c>
      <c r="F172" s="117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 t="e">
        <f>#REF!</f>
        <v>#REF!</v>
      </c>
      <c r="P172" s="25" t="e">
        <f>#REF!</f>
        <v>#REF!</v>
      </c>
      <c r="Q172" s="25" t="e">
        <f>#REF!</f>
        <v>#REF!</v>
      </c>
      <c r="R172" s="25" t="e">
        <f>#REF!</f>
        <v>#REF!</v>
      </c>
      <c r="S172" s="25" t="e">
        <f>#REF!</f>
        <v>#REF!</v>
      </c>
      <c r="T172" s="25" t="e">
        <f>#REF!</f>
        <v>#REF!</v>
      </c>
      <c r="U172" s="25" t="e">
        <f>#REF!</f>
        <v>#REF!</v>
      </c>
      <c r="V172" s="49" t="e">
        <f>#REF!</f>
        <v>#REF!</v>
      </c>
      <c r="W172" s="44" t="e">
        <f t="shared" si="5"/>
        <v>#REF!</v>
      </c>
      <c r="X172" s="93">
        <v>0</v>
      </c>
      <c r="Y172" s="138">
        <v>0</v>
      </c>
      <c r="AA172" s="149"/>
    </row>
    <row r="173" spans="1:27" ht="18.75" customHeight="1" outlineLevel="6" thickBot="1">
      <c r="A173" s="8" t="s">
        <v>56</v>
      </c>
      <c r="B173" s="15">
        <v>951</v>
      </c>
      <c r="C173" s="9"/>
      <c r="D173" s="9" t="s">
        <v>182</v>
      </c>
      <c r="E173" s="94">
        <f>E174</f>
        <v>300</v>
      </c>
      <c r="F173" s="21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31"/>
      <c r="V173" s="48">
        <v>48.715</v>
      </c>
      <c r="W173" s="44" t="e">
        <f t="shared" si="5"/>
        <v>#DIV/0!</v>
      </c>
      <c r="X173" s="94">
        <f>X174</f>
        <v>103.765</v>
      </c>
      <c r="Y173" s="138">
        <f t="shared" si="4"/>
        <v>34.58833333333333</v>
      </c>
      <c r="AA173" s="149"/>
    </row>
    <row r="174" spans="1:27" ht="48.75" customHeight="1" outlineLevel="6" thickBot="1">
      <c r="A174" s="59" t="s">
        <v>57</v>
      </c>
      <c r="B174" s="60">
        <v>951</v>
      </c>
      <c r="C174" s="61"/>
      <c r="D174" s="61" t="s">
        <v>192</v>
      </c>
      <c r="E174" s="93">
        <v>300</v>
      </c>
      <c r="F174" s="117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 t="e">
        <f>#REF!</f>
        <v>#REF!</v>
      </c>
      <c r="O174" s="25" t="e">
        <f>#REF!</f>
        <v>#REF!</v>
      </c>
      <c r="P174" s="25" t="e">
        <f>#REF!</f>
        <v>#REF!</v>
      </c>
      <c r="Q174" s="25" t="e">
        <f>#REF!</f>
        <v>#REF!</v>
      </c>
      <c r="R174" s="25" t="e">
        <f>#REF!</f>
        <v>#REF!</v>
      </c>
      <c r="S174" s="25" t="e">
        <f>#REF!</f>
        <v>#REF!</v>
      </c>
      <c r="T174" s="25" t="e">
        <f>#REF!</f>
        <v>#REF!</v>
      </c>
      <c r="U174" s="25" t="e">
        <f>#REF!</f>
        <v>#REF!</v>
      </c>
      <c r="V174" s="49" t="e">
        <f>#REF!</f>
        <v>#REF!</v>
      </c>
      <c r="W174" s="44" t="e">
        <f t="shared" si="5"/>
        <v>#REF!</v>
      </c>
      <c r="X174" s="93">
        <v>103.765</v>
      </c>
      <c r="Y174" s="138">
        <f t="shared" si="4"/>
        <v>34.58833333333333</v>
      </c>
      <c r="AA174" s="152"/>
    </row>
    <row r="175" spans="1:27" ht="18" customHeight="1" outlineLevel="6" thickBot="1">
      <c r="A175" s="64" t="s">
        <v>21</v>
      </c>
      <c r="B175" s="15">
        <v>951</v>
      </c>
      <c r="C175" s="9"/>
      <c r="D175" s="9" t="s">
        <v>182</v>
      </c>
      <c r="E175" s="94">
        <f>E176+E177</f>
        <v>21210</v>
      </c>
      <c r="F175" s="119" t="e">
        <f>#REF!</f>
        <v>#REF!</v>
      </c>
      <c r="G175" s="24" t="e">
        <f>#REF!</f>
        <v>#REF!</v>
      </c>
      <c r="H175" s="24" t="e">
        <f>#REF!</f>
        <v>#REF!</v>
      </c>
      <c r="I175" s="24" t="e">
        <f>#REF!</f>
        <v>#REF!</v>
      </c>
      <c r="J175" s="24" t="e">
        <f>#REF!</f>
        <v>#REF!</v>
      </c>
      <c r="K175" s="24" t="e">
        <f>#REF!</f>
        <v>#REF!</v>
      </c>
      <c r="L175" s="24" t="e">
        <f>#REF!</f>
        <v>#REF!</v>
      </c>
      <c r="M175" s="24" t="e">
        <f>#REF!</f>
        <v>#REF!</v>
      </c>
      <c r="N175" s="24" t="e">
        <f>#REF!</f>
        <v>#REF!</v>
      </c>
      <c r="O175" s="24" t="e">
        <f>#REF!</f>
        <v>#REF!</v>
      </c>
      <c r="P175" s="24" t="e">
        <f>#REF!</f>
        <v>#REF!</v>
      </c>
      <c r="Q175" s="24" t="e">
        <f>#REF!</f>
        <v>#REF!</v>
      </c>
      <c r="R175" s="24" t="e">
        <f>#REF!</f>
        <v>#REF!</v>
      </c>
      <c r="S175" s="24" t="e">
        <f>#REF!</f>
        <v>#REF!</v>
      </c>
      <c r="T175" s="24" t="e">
        <f>#REF!</f>
        <v>#REF!</v>
      </c>
      <c r="U175" s="24" t="e">
        <f>#REF!</f>
        <v>#REF!</v>
      </c>
      <c r="V175" s="52" t="e">
        <f>#REF!</f>
        <v>#REF!</v>
      </c>
      <c r="W175" s="44" t="e">
        <f t="shared" si="5"/>
        <v>#REF!</v>
      </c>
      <c r="X175" s="94">
        <f>X176+X177</f>
        <v>10604.997</v>
      </c>
      <c r="Y175" s="138">
        <f t="shared" si="4"/>
        <v>49.99998585572843</v>
      </c>
      <c r="AA175" s="149"/>
    </row>
    <row r="176" spans="1:27" ht="48" outlineLevel="6" thickBot="1">
      <c r="A176" s="59" t="s">
        <v>58</v>
      </c>
      <c r="B176" s="60">
        <v>951</v>
      </c>
      <c r="C176" s="61"/>
      <c r="D176" s="61" t="s">
        <v>193</v>
      </c>
      <c r="E176" s="93">
        <v>3151.866</v>
      </c>
      <c r="F176" s="118" t="e">
        <f>#REF!</f>
        <v>#REF!</v>
      </c>
      <c r="G176" s="27" t="e">
        <f>#REF!</f>
        <v>#REF!</v>
      </c>
      <c r="H176" s="27" t="e">
        <f>#REF!</f>
        <v>#REF!</v>
      </c>
      <c r="I176" s="27" t="e">
        <f>#REF!</f>
        <v>#REF!</v>
      </c>
      <c r="J176" s="27" t="e">
        <f>#REF!</f>
        <v>#REF!</v>
      </c>
      <c r="K176" s="27" t="e">
        <f>#REF!</f>
        <v>#REF!</v>
      </c>
      <c r="L176" s="27" t="e">
        <f>#REF!</f>
        <v>#REF!</v>
      </c>
      <c r="M176" s="27" t="e">
        <f>#REF!</f>
        <v>#REF!</v>
      </c>
      <c r="N176" s="27" t="e">
        <f>#REF!</f>
        <v>#REF!</v>
      </c>
      <c r="O176" s="27" t="e">
        <f>#REF!</f>
        <v>#REF!</v>
      </c>
      <c r="P176" s="27" t="e">
        <f>#REF!</f>
        <v>#REF!</v>
      </c>
      <c r="Q176" s="27" t="e">
        <f>#REF!</f>
        <v>#REF!</v>
      </c>
      <c r="R176" s="27" t="e">
        <f>#REF!</f>
        <v>#REF!</v>
      </c>
      <c r="S176" s="27" t="e">
        <f>#REF!</f>
        <v>#REF!</v>
      </c>
      <c r="T176" s="27" t="e">
        <f>#REF!</f>
        <v>#REF!</v>
      </c>
      <c r="U176" s="27" t="e">
        <f>#REF!</f>
        <v>#REF!</v>
      </c>
      <c r="V176" s="51" t="e">
        <f>#REF!</f>
        <v>#REF!</v>
      </c>
      <c r="W176" s="44" t="e">
        <f t="shared" si="5"/>
        <v>#REF!</v>
      </c>
      <c r="X176" s="93">
        <v>1575.93</v>
      </c>
      <c r="Y176" s="138">
        <f t="shared" si="4"/>
        <v>49.9999048182886</v>
      </c>
      <c r="AA176" s="152"/>
    </row>
    <row r="177" spans="1:27" ht="48" outlineLevel="6" thickBot="1">
      <c r="A177" s="59" t="s">
        <v>259</v>
      </c>
      <c r="B177" s="60">
        <v>951</v>
      </c>
      <c r="C177" s="61"/>
      <c r="D177" s="61" t="s">
        <v>260</v>
      </c>
      <c r="E177" s="93">
        <v>18058.134</v>
      </c>
      <c r="F177" s="40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57"/>
      <c r="W177" s="44"/>
      <c r="X177" s="93">
        <v>9029.067</v>
      </c>
      <c r="Y177" s="138">
        <f t="shared" si="4"/>
        <v>50</v>
      </c>
      <c r="AA177" s="152"/>
    </row>
    <row r="178" spans="1:27" ht="33.75" customHeight="1" outlineLevel="6" thickBot="1">
      <c r="A178" s="120" t="s">
        <v>19</v>
      </c>
      <c r="B178" s="121" t="s">
        <v>18</v>
      </c>
      <c r="C178" s="122"/>
      <c r="D178" s="121" t="s">
        <v>167</v>
      </c>
      <c r="E178" s="123">
        <f>E190+E181+E179+E188+E186+E184</f>
        <v>4819.553800000001</v>
      </c>
      <c r="F178" s="40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57"/>
      <c r="W178" s="44"/>
      <c r="X178" s="123">
        <f>X190+X181+X179+X188+X186+X184</f>
        <v>3156.844</v>
      </c>
      <c r="Y178" s="138">
        <f t="shared" si="4"/>
        <v>65.50075237255365</v>
      </c>
      <c r="AA178" s="149"/>
    </row>
    <row r="179" spans="1:27" ht="33.75" customHeight="1" outlineLevel="6" thickBot="1">
      <c r="A179" s="114" t="s">
        <v>101</v>
      </c>
      <c r="B179" s="126" t="s">
        <v>18</v>
      </c>
      <c r="C179" s="127"/>
      <c r="D179" s="126" t="s">
        <v>182</v>
      </c>
      <c r="E179" s="105">
        <f>E180</f>
        <v>144.80628</v>
      </c>
      <c r="F179" s="40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57"/>
      <c r="W179" s="44"/>
      <c r="X179" s="105">
        <f>X180</f>
        <v>144.806</v>
      </c>
      <c r="Y179" s="138">
        <f t="shared" si="4"/>
        <v>99.9998066382204</v>
      </c>
      <c r="AA179" s="149"/>
    </row>
    <row r="180" spans="1:27" ht="16.5" outlineLevel="6" thickBot="1">
      <c r="A180" s="59" t="s">
        <v>83</v>
      </c>
      <c r="B180" s="128" t="s">
        <v>18</v>
      </c>
      <c r="C180" s="129"/>
      <c r="D180" s="128" t="s">
        <v>171</v>
      </c>
      <c r="E180" s="104">
        <v>144.80628</v>
      </c>
      <c r="F180" s="115" t="e">
        <f>#REF!+#REF!</f>
        <v>#REF!</v>
      </c>
      <c r="G180" s="23" t="e">
        <f>#REF!+#REF!</f>
        <v>#REF!</v>
      </c>
      <c r="H180" s="23" t="e">
        <f>#REF!+#REF!</f>
        <v>#REF!</v>
      </c>
      <c r="I180" s="23" t="e">
        <f>#REF!+#REF!</f>
        <v>#REF!</v>
      </c>
      <c r="J180" s="23" t="e">
        <f>#REF!+#REF!</f>
        <v>#REF!</v>
      </c>
      <c r="K180" s="23" t="e">
        <f>#REF!+#REF!</f>
        <v>#REF!</v>
      </c>
      <c r="L180" s="23" t="e">
        <f>#REF!+#REF!</f>
        <v>#REF!</v>
      </c>
      <c r="M180" s="23" t="e">
        <f>#REF!+#REF!</f>
        <v>#REF!</v>
      </c>
      <c r="N180" s="23" t="e">
        <f>#REF!+#REF!</f>
        <v>#REF!</v>
      </c>
      <c r="O180" s="23" t="e">
        <f>#REF!+#REF!</f>
        <v>#REF!</v>
      </c>
      <c r="P180" s="23" t="e">
        <f>#REF!+#REF!</f>
        <v>#REF!</v>
      </c>
      <c r="Q180" s="23" t="e">
        <f>#REF!+#REF!</f>
        <v>#REF!</v>
      </c>
      <c r="R180" s="23" t="e">
        <f>#REF!+#REF!</f>
        <v>#REF!</v>
      </c>
      <c r="S180" s="23" t="e">
        <f>#REF!+#REF!</f>
        <v>#REF!</v>
      </c>
      <c r="T180" s="23" t="e">
        <f>#REF!+#REF!</f>
        <v>#REF!</v>
      </c>
      <c r="U180" s="23" t="e">
        <f>#REF!+#REF!</f>
        <v>#REF!</v>
      </c>
      <c r="V180" s="45" t="e">
        <f>#REF!+#REF!</f>
        <v>#REF!</v>
      </c>
      <c r="W180" s="44" t="e">
        <f>V180/E178*100</f>
        <v>#REF!</v>
      </c>
      <c r="X180" s="104">
        <v>144.806</v>
      </c>
      <c r="Y180" s="138">
        <f t="shared" si="4"/>
        <v>99.9998066382204</v>
      </c>
      <c r="AA180" s="152"/>
    </row>
    <row r="181" spans="1:27" ht="16.5" outlineLevel="6" thickBot="1">
      <c r="A181" s="114" t="s">
        <v>91</v>
      </c>
      <c r="B181" s="126" t="s">
        <v>18</v>
      </c>
      <c r="C181" s="127"/>
      <c r="D181" s="126" t="s">
        <v>182</v>
      </c>
      <c r="E181" s="105">
        <f>E183+E182</f>
        <v>376.6005</v>
      </c>
      <c r="F181" s="99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1"/>
      <c r="W181" s="44"/>
      <c r="X181" s="105">
        <f>X183+X182</f>
        <v>376.601</v>
      </c>
      <c r="Y181" s="138">
        <f t="shared" si="4"/>
        <v>100.00013276668511</v>
      </c>
      <c r="AA181" s="149"/>
    </row>
    <row r="182" spans="1:27" ht="16.5" outlineLevel="6" thickBot="1">
      <c r="A182" s="59" t="s">
        <v>245</v>
      </c>
      <c r="B182" s="128" t="s">
        <v>18</v>
      </c>
      <c r="C182" s="129"/>
      <c r="D182" s="128" t="s">
        <v>244</v>
      </c>
      <c r="E182" s="104">
        <v>0</v>
      </c>
      <c r="F182" s="99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1"/>
      <c r="W182" s="44"/>
      <c r="X182" s="104">
        <v>0</v>
      </c>
      <c r="Y182" s="138">
        <v>0</v>
      </c>
      <c r="AA182" s="149"/>
    </row>
    <row r="183" spans="1:27" ht="16.5" outlineLevel="6" thickBot="1">
      <c r="A183" s="59" t="s">
        <v>83</v>
      </c>
      <c r="B183" s="128" t="s">
        <v>18</v>
      </c>
      <c r="C183" s="129"/>
      <c r="D183" s="128" t="s">
        <v>171</v>
      </c>
      <c r="E183" s="104">
        <v>376.6005</v>
      </c>
      <c r="F183" s="99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1"/>
      <c r="W183" s="44"/>
      <c r="X183" s="104">
        <v>376.601</v>
      </c>
      <c r="Y183" s="138">
        <f t="shared" si="4"/>
        <v>100.00013276668511</v>
      </c>
      <c r="AA183" s="152"/>
    </row>
    <row r="184" spans="1:27" ht="16.5" outlineLevel="6" thickBot="1">
      <c r="A184" s="114" t="s">
        <v>246</v>
      </c>
      <c r="B184" s="126" t="s">
        <v>18</v>
      </c>
      <c r="C184" s="127"/>
      <c r="D184" s="126" t="s">
        <v>182</v>
      </c>
      <c r="E184" s="105">
        <f>E185</f>
        <v>0</v>
      </c>
      <c r="F184" s="99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1"/>
      <c r="W184" s="44"/>
      <c r="X184" s="105">
        <f>X185</f>
        <v>0</v>
      </c>
      <c r="Y184" s="138">
        <v>0</v>
      </c>
      <c r="AA184" s="149"/>
    </row>
    <row r="185" spans="1:27" ht="16.5" outlineLevel="6" thickBot="1">
      <c r="A185" s="59" t="s">
        <v>83</v>
      </c>
      <c r="B185" s="128" t="s">
        <v>18</v>
      </c>
      <c r="C185" s="129"/>
      <c r="D185" s="128" t="s">
        <v>171</v>
      </c>
      <c r="E185" s="104">
        <v>0</v>
      </c>
      <c r="F185" s="99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1"/>
      <c r="W185" s="44"/>
      <c r="X185" s="104">
        <v>0</v>
      </c>
      <c r="Y185" s="138">
        <v>0</v>
      </c>
      <c r="AA185" s="149"/>
    </row>
    <row r="186" spans="1:27" ht="16.5" outlineLevel="6" thickBot="1">
      <c r="A186" s="8" t="s">
        <v>11</v>
      </c>
      <c r="B186" s="126" t="s">
        <v>18</v>
      </c>
      <c r="C186" s="127"/>
      <c r="D186" s="126" t="s">
        <v>182</v>
      </c>
      <c r="E186" s="105">
        <f>E187</f>
        <v>92.14702</v>
      </c>
      <c r="F186" s="99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1"/>
      <c r="W186" s="44"/>
      <c r="X186" s="105">
        <f>X187</f>
        <v>92.147</v>
      </c>
      <c r="Y186" s="138">
        <f t="shared" si="4"/>
        <v>99.99997829555423</v>
      </c>
      <c r="AA186" s="149"/>
    </row>
    <row r="187" spans="1:27" ht="16.5" outlineLevel="6" thickBot="1">
      <c r="A187" s="59" t="s">
        <v>83</v>
      </c>
      <c r="B187" s="128" t="s">
        <v>18</v>
      </c>
      <c r="C187" s="129"/>
      <c r="D187" s="128" t="s">
        <v>171</v>
      </c>
      <c r="E187" s="104">
        <v>92.14702</v>
      </c>
      <c r="F187" s="99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1"/>
      <c r="W187" s="44"/>
      <c r="X187" s="104">
        <v>92.147</v>
      </c>
      <c r="Y187" s="138">
        <f t="shared" si="4"/>
        <v>99.99997829555423</v>
      </c>
      <c r="AA187" s="152"/>
    </row>
    <row r="188" spans="1:27" ht="16.5" outlineLevel="6" thickBot="1">
      <c r="A188" s="8" t="s">
        <v>202</v>
      </c>
      <c r="B188" s="15">
        <v>953</v>
      </c>
      <c r="C188" s="9"/>
      <c r="D188" s="9" t="s">
        <v>182</v>
      </c>
      <c r="E188" s="94">
        <f>E189</f>
        <v>0</v>
      </c>
      <c r="F188" s="99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1"/>
      <c r="W188" s="44"/>
      <c r="X188" s="94">
        <f>X189</f>
        <v>0</v>
      </c>
      <c r="Y188" s="138">
        <v>0</v>
      </c>
      <c r="AA188" s="149"/>
    </row>
    <row r="189" spans="1:27" ht="32.25" outlineLevel="6" thickBot="1">
      <c r="A189" s="63" t="s">
        <v>203</v>
      </c>
      <c r="B189" s="60">
        <v>953</v>
      </c>
      <c r="C189" s="61"/>
      <c r="D189" s="61" t="s">
        <v>204</v>
      </c>
      <c r="E189" s="93">
        <v>0</v>
      </c>
      <c r="F189" s="99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1"/>
      <c r="W189" s="44"/>
      <c r="X189" s="93">
        <v>0</v>
      </c>
      <c r="Y189" s="138">
        <v>0</v>
      </c>
      <c r="AA189" s="149"/>
    </row>
    <row r="190" spans="1:27" ht="16.5" outlineLevel="6" thickBot="1">
      <c r="A190" s="8" t="s">
        <v>14</v>
      </c>
      <c r="B190" s="15">
        <v>953</v>
      </c>
      <c r="C190" s="9"/>
      <c r="D190" s="9" t="s">
        <v>182</v>
      </c>
      <c r="E190" s="94">
        <f>E191</f>
        <v>4206</v>
      </c>
      <c r="F190" s="99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1"/>
      <c r="W190" s="44"/>
      <c r="X190" s="94">
        <f>X191</f>
        <v>2543.29</v>
      </c>
      <c r="Y190" s="138">
        <f t="shared" si="4"/>
        <v>60.46814075130765</v>
      </c>
      <c r="AA190" s="149"/>
    </row>
    <row r="191" spans="1:27" ht="48" outlineLevel="6" thickBot="1">
      <c r="A191" s="63" t="s">
        <v>69</v>
      </c>
      <c r="B191" s="60">
        <v>953</v>
      </c>
      <c r="C191" s="61"/>
      <c r="D191" s="61" t="s">
        <v>194</v>
      </c>
      <c r="E191" s="93">
        <v>4206</v>
      </c>
      <c r="F191" s="99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1"/>
      <c r="W191" s="44"/>
      <c r="X191" s="93">
        <v>2543.29</v>
      </c>
      <c r="Y191" s="138">
        <f t="shared" si="4"/>
        <v>60.46814075130765</v>
      </c>
      <c r="AA191" s="152"/>
    </row>
    <row r="192" spans="1:27" ht="19.5" outlineLevel="6" thickBot="1">
      <c r="A192" s="36" t="s">
        <v>3</v>
      </c>
      <c r="B192" s="36"/>
      <c r="C192" s="36"/>
      <c r="D192" s="36"/>
      <c r="E192" s="130">
        <f>E8+E127</f>
        <v>637366.9941</v>
      </c>
      <c r="F192" s="40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53"/>
      <c r="W192" s="44"/>
      <c r="X192" s="130">
        <f>X8+X127+0.001</f>
        <v>342200.1960000001</v>
      </c>
      <c r="AA192" s="153"/>
    </row>
    <row r="193" spans="1:23" ht="49.5" customHeight="1" outlineLevel="6">
      <c r="A193" s="1"/>
      <c r="B193" s="18"/>
      <c r="C193" s="1"/>
      <c r="D193" s="1"/>
      <c r="E193" s="1"/>
      <c r="F193" s="40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53"/>
      <c r="W193" s="44"/>
    </row>
    <row r="194" spans="1:23" ht="18.75">
      <c r="A194" s="3"/>
      <c r="B194" s="3"/>
      <c r="C194" s="3"/>
      <c r="D194" s="3"/>
      <c r="E194" s="3"/>
      <c r="F194" s="28" t="e">
        <f>#REF!+#REF!+F180+F130</f>
        <v>#REF!</v>
      </c>
      <c r="G194" s="28" t="e">
        <f>#REF!+#REF!+G180+G130</f>
        <v>#REF!</v>
      </c>
      <c r="H194" s="28" t="e">
        <f>#REF!+#REF!+H180+H130</f>
        <v>#REF!</v>
      </c>
      <c r="I194" s="28" t="e">
        <f>#REF!+#REF!+I180+I130</f>
        <v>#REF!</v>
      </c>
      <c r="J194" s="28" t="e">
        <f>#REF!+#REF!+J180+J130</f>
        <v>#REF!</v>
      </c>
      <c r="K194" s="28" t="e">
        <f>#REF!+#REF!+K180+K130</f>
        <v>#REF!</v>
      </c>
      <c r="L194" s="28" t="e">
        <f>#REF!+#REF!+L180+L130</f>
        <v>#REF!</v>
      </c>
      <c r="M194" s="28" t="e">
        <f>#REF!+#REF!+M180+M130</f>
        <v>#REF!</v>
      </c>
      <c r="N194" s="28" t="e">
        <f>#REF!+#REF!+N180+N130</f>
        <v>#REF!</v>
      </c>
      <c r="O194" s="28" t="e">
        <f>#REF!+#REF!+O180+O130</f>
        <v>#REF!</v>
      </c>
      <c r="P194" s="28" t="e">
        <f>#REF!+#REF!+P180+P130</f>
        <v>#REF!</v>
      </c>
      <c r="Q194" s="28" t="e">
        <f>#REF!+#REF!+Q180+Q130</f>
        <v>#REF!</v>
      </c>
      <c r="R194" s="28" t="e">
        <f>#REF!+#REF!+R180+R130</f>
        <v>#REF!</v>
      </c>
      <c r="S194" s="28" t="e">
        <f>#REF!+#REF!+S180+S130</f>
        <v>#REF!</v>
      </c>
      <c r="T194" s="28" t="e">
        <f>#REF!+#REF!+T180+T130</f>
        <v>#REF!</v>
      </c>
      <c r="U194" s="28" t="e">
        <f>#REF!+#REF!+U180+U130</f>
        <v>#REF!</v>
      </c>
      <c r="V194" s="54" t="e">
        <f>#REF!+#REF!+V180+V130</f>
        <v>#REF!</v>
      </c>
      <c r="W194" s="41" t="e">
        <f>V194/E192*100</f>
        <v>#REF!</v>
      </c>
    </row>
    <row r="195" spans="6:21" ht="15.7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6:21" ht="15.7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</sheetData>
  <sheetProtection/>
  <autoFilter ref="A7:E192"/>
  <mergeCells count="5">
    <mergeCell ref="A5:T5"/>
    <mergeCell ref="A4:T4"/>
    <mergeCell ref="B1:F1"/>
    <mergeCell ref="B2:F2"/>
    <mergeCell ref="B3:F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5" r:id="rId1"/>
  <rowBreaks count="2" manualBreakCount="2">
    <brk id="147" max="24" man="1"/>
    <brk id="19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2018-09-27T22:30:06Z</cp:lastPrinted>
  <dcterms:created xsi:type="dcterms:W3CDTF">2008-11-11T04:53:42Z</dcterms:created>
  <dcterms:modified xsi:type="dcterms:W3CDTF">2018-09-27T22:30:48Z</dcterms:modified>
  <cp:category/>
  <cp:version/>
  <cp:contentType/>
  <cp:contentStatus/>
</cp:coreProperties>
</file>